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700"/>
  </bookViews>
  <sheets>
    <sheet name="Лист1" sheetId="1" r:id="rId1"/>
  </sheets>
  <definedNames>
    <definedName name="_xlnm.Print_Titles" localSheetId="0">Лист1!$6:$7</definedName>
  </definedNames>
  <calcPr calcId="162913"/>
</workbook>
</file>

<file path=xl/calcChain.xml><?xml version="1.0" encoding="utf-8"?>
<calcChain xmlns="http://schemas.openxmlformats.org/spreadsheetml/2006/main">
  <c r="H61" i="1" l="1"/>
  <c r="K61" i="1"/>
  <c r="F62" i="1" l="1"/>
  <c r="E61" i="1"/>
  <c r="F77" i="1" l="1"/>
  <c r="F58" i="1" l="1"/>
  <c r="F59" i="1"/>
  <c r="F60" i="1"/>
  <c r="K62" i="1"/>
  <c r="H62" i="1"/>
  <c r="E62" i="1"/>
  <c r="F81" i="1"/>
  <c r="F80" i="1"/>
  <c r="F79" i="1"/>
  <c r="F82" i="1"/>
  <c r="K41" i="1"/>
  <c r="K42" i="1"/>
  <c r="K43" i="1"/>
  <c r="H41" i="1"/>
  <c r="H42" i="1"/>
  <c r="H43" i="1"/>
  <c r="E41" i="1"/>
  <c r="E42" i="1"/>
  <c r="E43" i="1"/>
  <c r="H36" i="1" l="1"/>
  <c r="H37" i="1"/>
  <c r="H38" i="1"/>
  <c r="H39" i="1"/>
  <c r="H40" i="1"/>
  <c r="K36" i="1"/>
  <c r="K37" i="1"/>
  <c r="K38" i="1"/>
  <c r="K39" i="1"/>
  <c r="K40" i="1"/>
  <c r="E36" i="1" l="1"/>
  <c r="E37" i="1"/>
  <c r="E38" i="1"/>
  <c r="E39" i="1"/>
  <c r="E40" i="1"/>
  <c r="F64" i="1" l="1"/>
  <c r="F65" i="1"/>
  <c r="F66" i="1"/>
  <c r="F67" i="1"/>
  <c r="F72" i="1" l="1"/>
  <c r="F71" i="1"/>
  <c r="E72" i="1" l="1"/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3" i="1"/>
  <c r="K64" i="1"/>
  <c r="K65" i="1"/>
  <c r="K66" i="1"/>
  <c r="K67" i="1"/>
  <c r="K68" i="1"/>
  <c r="K69" i="1"/>
  <c r="K70" i="1"/>
  <c r="K71" i="1"/>
  <c r="K73" i="1"/>
  <c r="K74" i="1"/>
  <c r="K75" i="1"/>
  <c r="K76" i="1"/>
  <c r="K77" i="1"/>
  <c r="K78" i="1"/>
  <c r="K79" i="1"/>
  <c r="K80" i="1"/>
  <c r="K81" i="1"/>
  <c r="K82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3" i="1"/>
  <c r="H64" i="1"/>
  <c r="H65" i="1"/>
  <c r="H66" i="1"/>
  <c r="H67" i="1"/>
  <c r="H68" i="1"/>
  <c r="H69" i="1"/>
  <c r="H70" i="1"/>
  <c r="H71" i="1"/>
  <c r="H73" i="1"/>
  <c r="H74" i="1"/>
  <c r="H75" i="1"/>
  <c r="H76" i="1"/>
  <c r="H77" i="1"/>
  <c r="H78" i="1"/>
  <c r="H79" i="1"/>
  <c r="H80" i="1"/>
  <c r="H81" i="1"/>
  <c r="H82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</calcChain>
</file>

<file path=xl/sharedStrings.xml><?xml version="1.0" encoding="utf-8"?>
<sst xmlns="http://schemas.openxmlformats.org/spreadsheetml/2006/main" count="160" uniqueCount="153">
  <si>
    <t>Основное мероприятие "Создание условий для реализации полномочий органов местного самоуправления"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</si>
  <si>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</si>
  <si>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</si>
  <si>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</si>
  <si>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</si>
  <si>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</si>
  <si>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</si>
  <si>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</si>
  <si>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</si>
  <si>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</si>
  <si>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</si>
  <si>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</si>
  <si>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</si>
  <si>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Комплексное благоустройство дворовых территорий</t>
  </si>
  <si>
    <t>1720101330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</si>
  <si>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</si>
  <si>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</si>
  <si>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Муниципальная программа "Строительство и капитальный ремонт объектов социальной инфраструктуры"</t>
  </si>
  <si>
    <t>1800000000</t>
  </si>
  <si>
    <t>Подпрограмма "Строительство (реконструкция), капитальный ремонт объектов образования"</t>
  </si>
  <si>
    <t>1830000000</t>
  </si>
  <si>
    <t>Основное мероприятие "Капитальный ремонт объектов дошкольного образования"</t>
  </si>
  <si>
    <t>1830600000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</si>
  <si>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</si>
  <si>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18306S2590</t>
  </si>
  <si>
    <t>Обеспечивающая подпрограмма</t>
  </si>
  <si>
    <t>Наименования</t>
  </si>
  <si>
    <t>ЦСР</t>
  </si>
  <si>
    <t>2025 год</t>
  </si>
  <si>
    <t>Непрограммные расходы</t>
  </si>
  <si>
    <t>9900000000</t>
  </si>
  <si>
    <t>Оплата исполнительных листов, судебных издержек</t>
  </si>
  <si>
    <t>9900000080</t>
  </si>
  <si>
    <t>Реализация государственных (муниципальных) функций</t>
  </si>
  <si>
    <t>9900000100</t>
  </si>
  <si>
    <t>Итого по непрограммным расходам</t>
  </si>
  <si>
    <t>Итого по муниципальным программам</t>
  </si>
  <si>
    <t>Муниципальная программа "Культура и туризм"</t>
  </si>
  <si>
    <t>0200000000</t>
  </si>
  <si>
    <t>Итого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</si>
  <si>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</si>
  <si>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</si>
  <si>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</si>
  <si>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</si>
  <si>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</si>
  <si>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</si>
  <si>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Муниципальная программа «Развитие инженерной инфраструктуры, энергоэффективности и отрасли обращения с отходами»</t>
  </si>
  <si>
    <t>1000000000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</si>
  <si>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</si>
  <si>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</si>
  <si>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</si>
  <si>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</si>
  <si>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Муниципальная программа "Образование"</t>
  </si>
  <si>
    <t>0300000000</t>
  </si>
  <si>
    <t>Капитальный ремонт сетей водоснабжения, водоотведения, теплоснабжения за счет средств местного бюджета</t>
  </si>
  <si>
    <t>1030270320</t>
  </si>
  <si>
    <t>Подпрограмма "Общее образование"</t>
  </si>
  <si>
    <t>0310000000</t>
  </si>
  <si>
    <t>Капитальный ремонт сетей водоснабжения, водоотведения, теплоснабжения</t>
  </si>
  <si>
    <t>10302S0320</t>
  </si>
  <si>
    <t>Основное мероприятие "Финансовое обеспечение деятельности образовательных организаций"</t>
  </si>
  <si>
    <t>0310100000</t>
  </si>
  <si>
    <t>Реализация первоочередных мероприятий по капитальному ремонту сетей теплоснабжения муниципальной собственности</t>
  </si>
  <si>
    <t>10302S1400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</si>
  <si>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</si>
  <si>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0310106040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</si>
  <si>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</si>
  <si>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</si>
  <si>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</si>
  <si>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0310163180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</si>
  <si>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</si>
  <si>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</si>
  <si>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</si>
  <si>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</si>
  <si>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Муниципальная программа "Управление имуществом и муниципальными финансами"</t>
  </si>
  <si>
    <t>1200000000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</si>
  <si>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</si>
  <si>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</si>
  <si>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</si>
  <si>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</si>
  <si>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</si>
  <si>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</si>
  <si>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</si>
  <si>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</si>
  <si>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Подпрограмма "Дополнительное образование, воспитание и психолого-социальное сопровождение детей"</t>
  </si>
  <si>
    <t>0320000000</t>
  </si>
  <si>
    <t>1250000000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</si>
  <si>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</si>
  <si>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</si>
  <si>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1250100000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</si>
  <si>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</si>
  <si>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</si>
  <si>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Основное мероприятие "Обеспечение развития инновационной инфраструктуры общего образования"</t>
  </si>
  <si>
    <t>0320300000</t>
  </si>
  <si>
    <t>Обеспечение деятельности администрации</t>
  </si>
  <si>
    <t>1250100120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</si>
  <si>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</si>
  <si>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03203S2980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</si>
  <si>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</si>
  <si>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</si>
  <si>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</si>
  <si>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</si>
  <si>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Взносы в общественные организации</t>
  </si>
  <si>
    <t>1250100870</t>
  </si>
  <si>
    <t>0340000000</t>
  </si>
  <si>
    <t>0340100000</t>
  </si>
  <si>
    <t>Обеспечение деятельности органов местного самоуправления</t>
  </si>
  <si>
    <t>0340100130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</si>
  <si>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</si>
  <si>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</si>
  <si>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</si>
  <si>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</si>
  <si>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</si>
  <si>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</si>
  <si>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Капитальный ремонт и ремонт автомобильных дорог общего пользования местного значения</t>
  </si>
  <si>
    <t>1420480240</t>
  </si>
  <si>
    <t>2024 год</t>
  </si>
  <si>
    <t>2026 год</t>
  </si>
  <si>
    <t>Утверждено в бюджете  на 2024 год</t>
  </si>
  <si>
    <t>отклонение (+ увел.; - уменьш.)</t>
  </si>
  <si>
    <t>Предусмотрено в Проекте              на 2024 год</t>
  </si>
  <si>
    <t>Утверждено в бюджете  на 2025 год</t>
  </si>
  <si>
    <t>Предусмотрено в Проекте              на 2025 год</t>
  </si>
  <si>
    <t>Утверждено в бюджете  на 2026 год</t>
  </si>
  <si>
    <t>Предусмотрено в Проекте              на 2026 год</t>
  </si>
  <si>
    <t>Основное мероприятие "Проведение капитального ремонта объектов дошкольного образования, закупка оборудования"</t>
  </si>
  <si>
    <t>0310700000</t>
  </si>
  <si>
    <t>03107S2590</t>
  </si>
  <si>
    <t>Подпрограмма "Реализация полномочий в сфере жилищно-коммунального хозяйства"</t>
  </si>
  <si>
    <t>1080000000</t>
  </si>
  <si>
    <t>Основное мероприятие "Финансовое обеспечение расходов, направленных на осуществление полномочий в сфере жилищно-коммунального хозяйства"</t>
  </si>
  <si>
    <t>1080200000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</si>
  <si>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</si>
  <si>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1080261930</t>
  </si>
  <si>
    <t>Информация об изменении расходов бюджета в рамках реализации муниципальных программ и непрограммных видов деятельности  на 2024 год и на плановый период 2025 и 2026 годов.</t>
  </si>
  <si>
    <t>Замена и модернизация детских игровых площадок</t>
  </si>
  <si>
    <t>Приложение № 2  к пояснительной записке</t>
  </si>
  <si>
    <t>0800000000</t>
  </si>
  <si>
    <t>0810000000</t>
  </si>
  <si>
    <t>0810700000</t>
  </si>
  <si>
    <t>0810700590</t>
  </si>
  <si>
    <t>0810706250</t>
  </si>
  <si>
    <t>Муниципальная программа "Безопасность и обеспечение безопасности жизнедеятельности населения"</t>
  </si>
  <si>
    <t>Подпрограмма "Профилактика преступлений и иных правонарушений"</t>
  </si>
  <si>
    <t>Основное мероприятие "Развитие похоронного дела"</t>
  </si>
  <si>
    <t>Содержание мест захоронения</t>
  </si>
  <si>
    <t>Расходы на обеспечение деятельности (оказание услуг) муниципальных учреждений в сфере похоронного дела</t>
  </si>
  <si>
    <t>0860000000</t>
  </si>
  <si>
    <t>0860100000</t>
  </si>
  <si>
    <t>0860101020</t>
  </si>
  <si>
    <t>Содержание и развитие муниципальных экстренных оперативных служб</t>
  </si>
  <si>
    <t>Создание и обеспечение функционирования парковок (парковочных мест)</t>
  </si>
  <si>
    <t>Мероприятия по обеспечению безопасности дорожного движения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</si>
</sst>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50]#,##0.0,;[Red][&lt;=-50]\-#,##0.0,;#,##0.0,"/>
    <numFmt numFmtId="165" formatCode="#,##0.0_ ;[Red]\-#,##0.0\ 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4"/>
      <color indexed="8"/>
      <name val="Calibri"/>
      <family val="2"/>
      <scheme val="minor"/>
    </font>
    <font>
      <b/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NumberFormat="1" applyFont="1" applyFill="1" applyBorder="1" applyAlignment="1">
      <alignment horizontal="right" vertical="center" wrapText="1"/>
    </xf>
    <xf numFmtId="0" fontId="1" fillId="2" borderId="0" xfId="0" applyNumberFormat="1" applyFont="1" applyFill="1" applyBorder="1" applyAlignment="1">
      <alignment vertical="center"/>
    </xf>
    <xf numFmtId="0" fontId="0" fillId="2" borderId="0" xfId="0" applyFill="1"/>
    <xf numFmtId="0" fontId="2" fillId="2" borderId="0" xfId="0" applyNumberFormat="1" applyFont="1" applyFill="1" applyBorder="1" applyAlignment="1"/>
    <xf numFmtId="0" fontId="3" fillId="2" borderId="0" xfId="0" applyFont="1" applyFill="1" applyBorder="1" applyAlignment="1"/>
    <xf numFmtId="0" fontId="0" fillId="2" borderId="0" xfId="0" applyFill="1" applyAlignment="1">
      <alignment horizontal="center" wrapText="1"/>
    </xf>
    <xf numFmtId="0" fontId="0" fillId="2" borderId="0" xfId="0" applyFont="1" applyFill="1"/>
    <xf numFmtId="0" fontId="7" fillId="2" borderId="8" xfId="0" applyNumberFormat="1" applyFont="1" applyFill="1" applyBorder="1" applyAlignment="1">
      <alignment horizontal="left" vertical="center" wrapText="1"/>
    </xf>
    <xf numFmtId="0" fontId="7" fillId="2" borderId="9" xfId="0" applyNumberFormat="1" applyFont="1" applyFill="1" applyBorder="1" applyAlignment="1">
      <alignment horizontal="left" vertical="center" wrapText="1"/>
    </xf>
    <xf numFmtId="0" fontId="7" fillId="2" borderId="10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1" xfId="0" applyNumberFormat="1" applyFont="1" applyFill="1" applyBorder="1" applyAlignment="1">
      <alignment horizontal="right" vertical="center"/>
    </xf>
    <xf numFmtId="164" fontId="3" fillId="2" borderId="7" xfId="0" applyNumberFormat="1" applyFont="1" applyFill="1" applyBorder="1" applyAlignment="1">
      <alignment horizontal="right" vertical="center"/>
    </xf>
    <xf numFmtId="164" fontId="3" fillId="2" borderId="16" xfId="0" applyNumberFormat="1" applyFont="1" applyFill="1" applyBorder="1" applyAlignment="1">
      <alignment horizontal="right" vertical="center"/>
    </xf>
    <xf numFmtId="164" fontId="4" fillId="2" borderId="4" xfId="0" applyNumberFormat="1" applyFont="1" applyFill="1" applyBorder="1" applyAlignment="1">
      <alignment horizontal="right" vertical="center"/>
    </xf>
    <xf numFmtId="164" fontId="4" fillId="2" borderId="6" xfId="0" applyNumberFormat="1" applyFont="1" applyFill="1" applyBorder="1" applyAlignment="1">
      <alignment horizontal="right" vertical="center"/>
    </xf>
    <xf numFmtId="164" fontId="4" fillId="2" borderId="15" xfId="0" applyNumberFormat="1" applyFont="1" applyFill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right" vertical="center"/>
    </xf>
    <xf numFmtId="164" fontId="4" fillId="2" borderId="12" xfId="0" applyNumberFormat="1" applyFont="1" applyFill="1" applyBorder="1" applyAlignment="1">
      <alignment horizontal="right" vertical="center"/>
    </xf>
    <xf numFmtId="164" fontId="4" fillId="2" borderId="18" xfId="0" applyNumberFormat="1" applyFont="1" applyFill="1" applyBorder="1" applyAlignment="1">
      <alignment horizontal="right" vertical="center"/>
    </xf>
    <xf numFmtId="164" fontId="4" fillId="2" borderId="3" xfId="0" applyNumberFormat="1" applyFont="1" applyFill="1" applyBorder="1" applyAlignment="1">
      <alignment horizontal="right" vertical="center"/>
    </xf>
    <xf numFmtId="164" fontId="4" fillId="2" borderId="17" xfId="0" applyNumberFormat="1" applyFont="1" applyFill="1" applyBorder="1" applyAlignment="1">
      <alignment horizontal="right" vertical="center"/>
    </xf>
    <xf numFmtId="164" fontId="4" fillId="2" borderId="13" xfId="0" applyNumberFormat="1" applyFont="1" applyFill="1" applyBorder="1" applyAlignment="1">
      <alignment horizontal="right" vertical="center"/>
    </xf>
    <xf numFmtId="164" fontId="4" fillId="2" borderId="19" xfId="0" applyNumberFormat="1" applyFont="1" applyFill="1" applyBorder="1" applyAlignment="1">
      <alignment horizontal="right" vertical="center"/>
    </xf>
    <xf numFmtId="164" fontId="4" fillId="2" borderId="14" xfId="0" applyNumberFormat="1" applyFont="1" applyFill="1" applyBorder="1" applyAlignment="1">
      <alignment horizontal="right" vertical="center"/>
    </xf>
    <xf numFmtId="164" fontId="3" fillId="2" borderId="25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5" fontId="2" fillId="2" borderId="0" xfId="0" applyNumberFormat="1" applyFont="1" applyFill="1" applyBorder="1" applyAlignment="1"/>
    <xf numFmtId="0" fontId="3" fillId="2" borderId="2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7" fillId="2" borderId="24" xfId="0" applyNumberFormat="1" applyFont="1" applyFill="1" applyBorder="1" applyAlignment="1">
      <alignment horizontal="center" vertical="center" wrapText="1"/>
    </xf>
    <xf numFmtId="0" fontId="0" fillId="2" borderId="21" xfId="0" applyFont="1" applyFill="1" applyBorder="1" applyAlignment="1">
      <alignment horizontal="center" vertical="center" wrapText="1"/>
    </xf>
    <xf numFmtId="0" fontId="0" fillId="2" borderId="22" xfId="0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20" xfId="0" applyNumberFormat="1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left" vertical="center" wrapText="1"/>
    </xf>
    <xf numFmtId="0" fontId="4" fillId="2" borderId="5" xfId="0" applyNumberFormat="1" applyFont="1" applyFill="1" applyBorder="1" applyAlignment="1">
      <alignment horizontal="left" vertical="center" wrapText="1"/>
    </xf>
    <xf numFmtId="0" fontId="4" fillId="2" borderId="6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zoomScaleNormal="100" workbookViewId="0">
      <selection activeCell="K82" sqref="K82"/>
    </sheetView>
  </sheetViews>
  <sheetFormatPr defaultRowHeight="15" x14ac:dyDescent="0.25"/>
  <cols>
    <col min="1" max="1" width="20" style="3" customWidth="1"/>
    <col min="2" max="2" width="27.7109375" style="3" customWidth="1"/>
    <col min="3" max="3" width="16.42578125" style="3" customWidth="1"/>
    <col min="4" max="5" width="15" style="3" customWidth="1"/>
    <col min="6" max="6" width="16.42578125" style="3" customWidth="1"/>
    <col min="7" max="8" width="15" style="3" customWidth="1"/>
    <col min="9" max="9" width="16.28515625" style="3" customWidth="1"/>
    <col min="10" max="10" width="16.7109375" style="3" customWidth="1"/>
    <col min="11" max="11" width="14" style="3" customWidth="1"/>
    <col min="12" max="12" width="17.7109375" style="3" customWidth="1"/>
    <col min="13" max="16384" width="9.140625" style="3"/>
  </cols>
  <sheetData>
    <row r="1" spans="1:12" ht="12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</row>
    <row r="2" spans="1:12" ht="23.25" customHeight="1" x14ac:dyDescent="0.3">
      <c r="D2" s="6"/>
      <c r="E2" s="6"/>
      <c r="F2" s="6"/>
      <c r="G2" s="6"/>
      <c r="H2" s="49" t="s">
        <v>136</v>
      </c>
      <c r="I2" s="49"/>
      <c r="J2" s="49"/>
      <c r="K2" s="49"/>
    </row>
    <row r="4" spans="1:12" s="7" customFormat="1" ht="47.25" customHeight="1" x14ac:dyDescent="0.25">
      <c r="A4" s="50" t="s">
        <v>134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2" ht="12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2"/>
    </row>
    <row r="6" spans="1:12" ht="15" customHeight="1" thickBot="1" x14ac:dyDescent="0.3">
      <c r="A6" s="42" t="s">
        <v>26</v>
      </c>
      <c r="B6" s="42"/>
      <c r="C6" s="43" t="s">
        <v>27</v>
      </c>
      <c r="D6" s="44" t="s">
        <v>116</v>
      </c>
      <c r="E6" s="40"/>
      <c r="F6" s="45"/>
      <c r="G6" s="44" t="s">
        <v>28</v>
      </c>
      <c r="H6" s="40"/>
      <c r="I6" s="41"/>
      <c r="J6" s="39" t="s">
        <v>117</v>
      </c>
      <c r="K6" s="40"/>
      <c r="L6" s="41"/>
    </row>
    <row r="7" spans="1:12" ht="51" customHeight="1" thickBot="1" x14ac:dyDescent="0.3">
      <c r="A7" s="42"/>
      <c r="B7" s="42"/>
      <c r="C7" s="42"/>
      <c r="D7" s="8" t="s">
        <v>118</v>
      </c>
      <c r="E7" s="9" t="s">
        <v>119</v>
      </c>
      <c r="F7" s="9" t="s">
        <v>120</v>
      </c>
      <c r="G7" s="10" t="s">
        <v>121</v>
      </c>
      <c r="H7" s="8" t="s">
        <v>119</v>
      </c>
      <c r="I7" s="9" t="s">
        <v>122</v>
      </c>
      <c r="J7" s="10" t="s">
        <v>123</v>
      </c>
      <c r="K7" s="8" t="s">
        <v>119</v>
      </c>
      <c r="L7" s="9" t="s">
        <v>124</v>
      </c>
    </row>
    <row r="8" spans="1:12" ht="21.75" customHeight="1" x14ac:dyDescent="0.25">
      <c r="A8" s="37" t="s">
        <v>37</v>
      </c>
      <c r="B8" s="38"/>
      <c r="C8" s="11" t="s">
        <v>38</v>
      </c>
      <c r="D8" s="12">
        <v>212455710</v>
      </c>
      <c r="E8" s="12">
        <f t="shared" ref="E8:E43" si="0">F8-D8</f>
        <v>53793.080000013113</v>
      </c>
      <c r="F8" s="12">
        <v>212509503.08000001</v>
      </c>
      <c r="G8" s="12">
        <v>198381770</v>
      </c>
      <c r="H8" s="12">
        <f t="shared" ref="H8:H43" si="1">I8-G8</f>
        <v>-15.909999996423721</v>
      </c>
      <c r="I8" s="12">
        <v>198381754.09</v>
      </c>
      <c r="J8" s="12">
        <v>198381720</v>
      </c>
      <c r="K8" s="12">
        <f t="shared" ref="K8:K43" si="2">L8-J8</f>
        <v>-4.7599999904632568</v>
      </c>
      <c r="L8" s="12">
        <v>198381715.24000001</v>
      </c>
    </row>
    <row r="9" spans="1:12" ht="48" customHeight="1" x14ac:dyDescent="0.25">
      <c r="A9" s="35" t="s">
        <v>40</v>
      </c>
      <c r="B9" s="36"/>
      <c r="C9" s="13" t="s">
        <v>41</v>
      </c>
      <c r="D9" s="14">
        <v>101048000</v>
      </c>
      <c r="E9" s="14">
        <f t="shared" si="0"/>
        <v>53803.319999992847</v>
      </c>
      <c r="F9" s="14">
        <v>101101803.31999999</v>
      </c>
      <c r="G9" s="14">
        <v>102048000</v>
      </c>
      <c r="H9" s="14">
        <f t="shared" si="1"/>
        <v>0</v>
      </c>
      <c r="I9" s="14">
        <v>102048000</v>
      </c>
      <c r="J9" s="14">
        <v>102048000</v>
      </c>
      <c r="K9" s="14">
        <f t="shared" si="2"/>
        <v>0</v>
      </c>
      <c r="L9" s="14">
        <v>102048000</v>
      </c>
    </row>
    <row r="10" spans="1:12" ht="40.5" customHeight="1" x14ac:dyDescent="0.25">
      <c r="A10" s="35" t="s">
        <v>42</v>
      </c>
      <c r="B10" s="36"/>
      <c r="C10" s="13" t="s">
        <v>43</v>
      </c>
      <c r="D10" s="14">
        <v>101048000</v>
      </c>
      <c r="E10" s="14">
        <f t="shared" si="0"/>
        <v>53803.319999992847</v>
      </c>
      <c r="F10" s="14">
        <v>101101803.31999999</v>
      </c>
      <c r="G10" s="14">
        <v>102048000</v>
      </c>
      <c r="H10" s="14">
        <f t="shared" si="1"/>
        <v>0</v>
      </c>
      <c r="I10" s="14">
        <v>102048000</v>
      </c>
      <c r="J10" s="14">
        <v>102048000</v>
      </c>
      <c r="K10" s="14">
        <f t="shared" si="2"/>
        <v>0</v>
      </c>
      <c r="L10" s="14">
        <v>102048000</v>
      </c>
    </row>
    <row r="11" spans="1:12" ht="51" customHeight="1" x14ac:dyDescent="0.25">
      <c r="A11" s="35" t="s">
        <v>44</v>
      </c>
      <c r="B11" s="36"/>
      <c r="C11" s="13" t="s">
        <v>45</v>
      </c>
      <c r="D11" s="14">
        <v>96048000</v>
      </c>
      <c r="E11" s="14">
        <f t="shared" si="0"/>
        <v>53803.319999992847</v>
      </c>
      <c r="F11" s="14">
        <v>96101803.319999993</v>
      </c>
      <c r="G11" s="14">
        <v>97048000</v>
      </c>
      <c r="H11" s="14">
        <f t="shared" si="1"/>
        <v>0</v>
      </c>
      <c r="I11" s="14">
        <v>97048000</v>
      </c>
      <c r="J11" s="14">
        <v>97048000</v>
      </c>
      <c r="K11" s="14">
        <f t="shared" si="2"/>
        <v>0</v>
      </c>
      <c r="L11" s="14">
        <v>97048000</v>
      </c>
    </row>
    <row r="12" spans="1:12" ht="22.5" customHeight="1" x14ac:dyDescent="0.25">
      <c r="A12" s="37" t="s">
        <v>52</v>
      </c>
      <c r="B12" s="38"/>
      <c r="C12" s="11" t="s">
        <v>53</v>
      </c>
      <c r="D12" s="12">
        <v>1443550703.4000001</v>
      </c>
      <c r="E12" s="12">
        <f t="shared" si="0"/>
        <v>-3375020</v>
      </c>
      <c r="F12" s="12">
        <v>1440175683.4000001</v>
      </c>
      <c r="G12" s="12">
        <v>1411101968.5599999</v>
      </c>
      <c r="H12" s="12">
        <f t="shared" si="1"/>
        <v>6305000</v>
      </c>
      <c r="I12" s="12">
        <v>1417406968.5599999</v>
      </c>
      <c r="J12" s="12">
        <v>1410487786.51</v>
      </c>
      <c r="K12" s="12">
        <f t="shared" si="2"/>
        <v>6305000</v>
      </c>
      <c r="L12" s="12">
        <v>1416792786.51</v>
      </c>
    </row>
    <row r="13" spans="1:12" ht="25.5" customHeight="1" x14ac:dyDescent="0.25">
      <c r="A13" s="35" t="s">
        <v>56</v>
      </c>
      <c r="B13" s="36"/>
      <c r="C13" s="13" t="s">
        <v>57</v>
      </c>
      <c r="D13" s="14">
        <v>1389938125.28</v>
      </c>
      <c r="E13" s="14">
        <f t="shared" si="0"/>
        <v>-10636426</v>
      </c>
      <c r="F13" s="14">
        <v>1379301699.28</v>
      </c>
      <c r="G13" s="14">
        <v>1359383854.4400001</v>
      </c>
      <c r="H13" s="14">
        <f t="shared" si="1"/>
        <v>-1054286</v>
      </c>
      <c r="I13" s="14">
        <v>1358329568.4400001</v>
      </c>
      <c r="J13" s="14">
        <v>1358764691.3900001</v>
      </c>
      <c r="K13" s="14">
        <f t="shared" si="2"/>
        <v>-1029376</v>
      </c>
      <c r="L13" s="14">
        <v>1357735315.3900001</v>
      </c>
    </row>
    <row r="14" spans="1:12" ht="40.5" customHeight="1" x14ac:dyDescent="0.25">
      <c r="A14" s="35" t="s">
        <v>60</v>
      </c>
      <c r="B14" s="36"/>
      <c r="C14" s="13" t="s">
        <v>61</v>
      </c>
      <c r="D14" s="14">
        <v>1286170210</v>
      </c>
      <c r="E14" s="14">
        <f t="shared" si="0"/>
        <v>-8755428</v>
      </c>
      <c r="F14" s="14">
        <v>1277414782</v>
      </c>
      <c r="G14" s="14">
        <v>1260997910</v>
      </c>
      <c r="H14" s="14">
        <f t="shared" si="1"/>
        <v>-5859286</v>
      </c>
      <c r="I14" s="14">
        <v>1255138624</v>
      </c>
      <c r="J14" s="14">
        <v>1260697910</v>
      </c>
      <c r="K14" s="14">
        <f t="shared" si="2"/>
        <v>-5834376</v>
      </c>
      <c r="L14" s="14">
        <v>1254863534</v>
      </c>
    </row>
    <row r="15" spans="1:12" ht="51" customHeight="1" x14ac:dyDescent="0.25">
      <c r="A15" s="35" t="s">
        <v>64</v>
      </c>
      <c r="B15" s="36"/>
      <c r="C15" s="13" t="s">
        <v>65</v>
      </c>
      <c r="D15" s="14">
        <v>179296850</v>
      </c>
      <c r="E15" s="14">
        <f t="shared" si="0"/>
        <v>-8719519.75</v>
      </c>
      <c r="F15" s="14">
        <v>170577330.25</v>
      </c>
      <c r="G15" s="14">
        <v>164899520</v>
      </c>
      <c r="H15" s="14">
        <f t="shared" si="1"/>
        <v>0</v>
      </c>
      <c r="I15" s="14">
        <v>164899520</v>
      </c>
      <c r="J15" s="14">
        <v>163851220</v>
      </c>
      <c r="K15" s="14">
        <f t="shared" si="2"/>
        <v>0</v>
      </c>
      <c r="L15" s="14">
        <v>163851220</v>
      </c>
    </row>
    <row r="16" spans="1:12" ht="72.75" customHeight="1" x14ac:dyDescent="0.25">
      <c r="A16" s="35" t="s">
        <v>66</v>
      </c>
      <c r="B16" s="36"/>
      <c r="C16" s="13" t="s">
        <v>67</v>
      </c>
      <c r="D16" s="14">
        <v>144935360</v>
      </c>
      <c r="E16" s="14">
        <f t="shared" si="0"/>
        <v>-1536908.25</v>
      </c>
      <c r="F16" s="14">
        <v>143398451.75</v>
      </c>
      <c r="G16" s="14">
        <v>133795390</v>
      </c>
      <c r="H16" s="14">
        <f t="shared" si="1"/>
        <v>-7359286</v>
      </c>
      <c r="I16" s="14">
        <v>126436104</v>
      </c>
      <c r="J16" s="14">
        <v>134543690</v>
      </c>
      <c r="K16" s="14">
        <f t="shared" si="2"/>
        <v>-7334376</v>
      </c>
      <c r="L16" s="14">
        <v>127209314</v>
      </c>
    </row>
    <row r="17" spans="1:12" ht="48.75" customHeight="1" x14ac:dyDescent="0.25">
      <c r="A17" s="35" t="s">
        <v>68</v>
      </c>
      <c r="B17" s="36"/>
      <c r="C17" s="13" t="s">
        <v>69</v>
      </c>
      <c r="D17" s="14">
        <v>0</v>
      </c>
      <c r="E17" s="14">
        <f t="shared" si="0"/>
        <v>1500000</v>
      </c>
      <c r="F17" s="14">
        <v>1500000</v>
      </c>
      <c r="G17" s="14">
        <v>0</v>
      </c>
      <c r="H17" s="14">
        <f t="shared" si="1"/>
        <v>1500000</v>
      </c>
      <c r="I17" s="14">
        <v>1500000</v>
      </c>
      <c r="J17" s="14">
        <v>0</v>
      </c>
      <c r="K17" s="14">
        <f t="shared" si="2"/>
        <v>1500000</v>
      </c>
      <c r="L17" s="14">
        <v>1500000</v>
      </c>
    </row>
    <row r="18" spans="1:12" ht="81.75" customHeight="1" x14ac:dyDescent="0.25">
      <c r="A18" s="35" t="s">
        <v>70</v>
      </c>
      <c r="B18" s="36"/>
      <c r="C18" s="13" t="s">
        <v>71</v>
      </c>
      <c r="D18" s="14">
        <v>92086295.280000001</v>
      </c>
      <c r="E18" s="14">
        <f t="shared" si="0"/>
        <v>1158022</v>
      </c>
      <c r="F18" s="14">
        <v>93244317.280000001</v>
      </c>
      <c r="G18" s="14">
        <v>94548344.439999998</v>
      </c>
      <c r="H18" s="14">
        <f t="shared" si="1"/>
        <v>0</v>
      </c>
      <c r="I18" s="14">
        <v>94548344.439999998</v>
      </c>
      <c r="J18" s="14">
        <v>94054181.390000001</v>
      </c>
      <c r="K18" s="14">
        <f t="shared" si="2"/>
        <v>0</v>
      </c>
      <c r="L18" s="14">
        <v>94054181.390000001</v>
      </c>
    </row>
    <row r="19" spans="1:12" ht="79.5" customHeight="1" x14ac:dyDescent="0.25">
      <c r="A19" s="35" t="s">
        <v>72</v>
      </c>
      <c r="B19" s="36"/>
      <c r="C19" s="13" t="s">
        <v>73</v>
      </c>
      <c r="D19" s="14">
        <v>21853000</v>
      </c>
      <c r="E19" s="14">
        <f t="shared" si="0"/>
        <v>-817978</v>
      </c>
      <c r="F19" s="14">
        <v>21035022</v>
      </c>
      <c r="G19" s="14">
        <v>47259000</v>
      </c>
      <c r="H19" s="14">
        <f t="shared" si="1"/>
        <v>0</v>
      </c>
      <c r="I19" s="14">
        <v>47259000</v>
      </c>
      <c r="J19" s="14">
        <v>47259000</v>
      </c>
      <c r="K19" s="14">
        <f t="shared" si="2"/>
        <v>0</v>
      </c>
      <c r="L19" s="14">
        <v>47259000</v>
      </c>
    </row>
    <row r="20" spans="1:12" ht="81.75" customHeight="1" x14ac:dyDescent="0.25">
      <c r="A20" s="35" t="s">
        <v>76</v>
      </c>
      <c r="B20" s="36"/>
      <c r="C20" s="13" t="s">
        <v>77</v>
      </c>
      <c r="D20" s="14">
        <v>25406000</v>
      </c>
      <c r="E20" s="14">
        <f t="shared" si="0"/>
        <v>426000</v>
      </c>
      <c r="F20" s="14">
        <v>25832000</v>
      </c>
      <c r="G20" s="14">
        <v>0</v>
      </c>
      <c r="H20" s="14">
        <f t="shared" si="1"/>
        <v>0</v>
      </c>
      <c r="I20" s="14">
        <v>0</v>
      </c>
      <c r="J20" s="14">
        <v>0</v>
      </c>
      <c r="K20" s="14">
        <f t="shared" si="2"/>
        <v>0</v>
      </c>
      <c r="L20" s="14">
        <v>0</v>
      </c>
    </row>
    <row r="21" spans="1:12" ht="84" customHeight="1" x14ac:dyDescent="0.25">
      <c r="A21" s="35" t="s">
        <v>78</v>
      </c>
      <c r="B21" s="36"/>
      <c r="C21" s="13" t="s">
        <v>79</v>
      </c>
      <c r="D21" s="14">
        <v>0</v>
      </c>
      <c r="E21" s="14">
        <f t="shared" si="0"/>
        <v>1551000</v>
      </c>
      <c r="F21" s="14">
        <v>1551000</v>
      </c>
      <c r="G21" s="14">
        <v>0</v>
      </c>
      <c r="H21" s="14">
        <f t="shared" si="1"/>
        <v>0</v>
      </c>
      <c r="I21" s="14">
        <v>0</v>
      </c>
      <c r="J21" s="14">
        <v>0</v>
      </c>
      <c r="K21" s="14">
        <f t="shared" si="2"/>
        <v>0</v>
      </c>
      <c r="L21" s="14">
        <v>0</v>
      </c>
    </row>
    <row r="22" spans="1:12" ht="81" customHeight="1" x14ac:dyDescent="0.25">
      <c r="A22" s="35" t="s">
        <v>80</v>
      </c>
      <c r="B22" s="36"/>
      <c r="C22" s="13" t="s">
        <v>81</v>
      </c>
      <c r="D22" s="14">
        <v>3000000</v>
      </c>
      <c r="E22" s="14">
        <f t="shared" si="0"/>
        <v>4805000</v>
      </c>
      <c r="F22" s="14">
        <v>7805000</v>
      </c>
      <c r="G22" s="14">
        <v>3000000</v>
      </c>
      <c r="H22" s="14">
        <f t="shared" si="1"/>
        <v>4805000</v>
      </c>
      <c r="I22" s="14">
        <v>7805000</v>
      </c>
      <c r="J22" s="14">
        <v>3000000</v>
      </c>
      <c r="K22" s="14">
        <f t="shared" si="2"/>
        <v>4805000</v>
      </c>
      <c r="L22" s="14">
        <v>7805000</v>
      </c>
    </row>
    <row r="23" spans="1:12" ht="68.25" customHeight="1" x14ac:dyDescent="0.25">
      <c r="A23" s="35" t="s">
        <v>82</v>
      </c>
      <c r="B23" s="36"/>
      <c r="C23" s="13" t="s">
        <v>83</v>
      </c>
      <c r="D23" s="14">
        <v>0</v>
      </c>
      <c r="E23" s="14">
        <f t="shared" si="0"/>
        <v>4805000</v>
      </c>
      <c r="F23" s="14">
        <v>4805000</v>
      </c>
      <c r="G23" s="14">
        <v>0</v>
      </c>
      <c r="H23" s="14">
        <f t="shared" si="1"/>
        <v>4805000</v>
      </c>
      <c r="I23" s="14">
        <v>4805000</v>
      </c>
      <c r="J23" s="14">
        <v>0</v>
      </c>
      <c r="K23" s="14">
        <f t="shared" si="2"/>
        <v>4805000</v>
      </c>
      <c r="L23" s="14">
        <v>4805000</v>
      </c>
    </row>
    <row r="24" spans="1:12" ht="68.25" customHeight="1" x14ac:dyDescent="0.25">
      <c r="A24" s="35" t="s">
        <v>125</v>
      </c>
      <c r="B24" s="36"/>
      <c r="C24" s="13" t="s">
        <v>126</v>
      </c>
      <c r="D24" s="14">
        <v>7844020</v>
      </c>
      <c r="E24" s="14">
        <f t="shared" si="0"/>
        <v>-7844020</v>
      </c>
      <c r="F24" s="14">
        <v>0</v>
      </c>
      <c r="G24" s="14">
        <v>0</v>
      </c>
      <c r="H24" s="14">
        <f t="shared" si="1"/>
        <v>0</v>
      </c>
      <c r="I24" s="14">
        <v>0</v>
      </c>
      <c r="J24" s="14">
        <v>0</v>
      </c>
      <c r="K24" s="14">
        <f t="shared" si="2"/>
        <v>0</v>
      </c>
      <c r="L24" s="14">
        <v>0</v>
      </c>
    </row>
    <row r="25" spans="1:12" ht="68.25" customHeight="1" x14ac:dyDescent="0.25">
      <c r="A25" s="35" t="s">
        <v>23</v>
      </c>
      <c r="B25" s="36"/>
      <c r="C25" s="13" t="s">
        <v>127</v>
      </c>
      <c r="D25" s="14">
        <v>7844020</v>
      </c>
      <c r="E25" s="14">
        <f t="shared" si="0"/>
        <v>-7844020</v>
      </c>
      <c r="F25" s="14">
        <v>0</v>
      </c>
      <c r="G25" s="14">
        <v>0</v>
      </c>
      <c r="H25" s="14">
        <f t="shared" si="1"/>
        <v>0</v>
      </c>
      <c r="I25" s="14">
        <v>0</v>
      </c>
      <c r="J25" s="14">
        <v>0</v>
      </c>
      <c r="K25" s="14">
        <f t="shared" si="2"/>
        <v>0</v>
      </c>
      <c r="L25" s="14">
        <v>0</v>
      </c>
    </row>
    <row r="26" spans="1:12" ht="47.25" customHeight="1" x14ac:dyDescent="0.25">
      <c r="A26" s="35" t="s">
        <v>84</v>
      </c>
      <c r="B26" s="36"/>
      <c r="C26" s="13" t="s">
        <v>85</v>
      </c>
      <c r="D26" s="14">
        <v>28501604</v>
      </c>
      <c r="E26" s="14">
        <f t="shared" si="0"/>
        <v>7303406</v>
      </c>
      <c r="F26" s="14">
        <v>35805010</v>
      </c>
      <c r="G26" s="14">
        <v>26872384</v>
      </c>
      <c r="H26" s="14">
        <f t="shared" si="1"/>
        <v>7359286</v>
      </c>
      <c r="I26" s="14">
        <v>34231670</v>
      </c>
      <c r="J26" s="14">
        <v>26872384</v>
      </c>
      <c r="K26" s="14">
        <f t="shared" si="2"/>
        <v>7334376</v>
      </c>
      <c r="L26" s="14">
        <v>34206760</v>
      </c>
    </row>
    <row r="27" spans="1:12" ht="42" customHeight="1" x14ac:dyDescent="0.25">
      <c r="A27" s="35" t="s">
        <v>87</v>
      </c>
      <c r="B27" s="36"/>
      <c r="C27" s="13" t="s">
        <v>88</v>
      </c>
      <c r="D27" s="14">
        <v>19548490</v>
      </c>
      <c r="E27" s="14">
        <f t="shared" si="0"/>
        <v>195540.3200000003</v>
      </c>
      <c r="F27" s="14">
        <v>19744030.32</v>
      </c>
      <c r="G27" s="14">
        <v>19548490</v>
      </c>
      <c r="H27" s="14">
        <f t="shared" si="1"/>
        <v>0</v>
      </c>
      <c r="I27" s="14">
        <v>19548490</v>
      </c>
      <c r="J27" s="14">
        <v>19548490</v>
      </c>
      <c r="K27" s="14">
        <f t="shared" si="2"/>
        <v>0</v>
      </c>
      <c r="L27" s="14">
        <v>19548490</v>
      </c>
    </row>
    <row r="28" spans="1:12" ht="58.5" customHeight="1" x14ac:dyDescent="0.25">
      <c r="A28" s="35" t="s">
        <v>90</v>
      </c>
      <c r="B28" s="36"/>
      <c r="C28" s="13" t="s">
        <v>91</v>
      </c>
      <c r="D28" s="14">
        <v>19548490</v>
      </c>
      <c r="E28" s="14">
        <f t="shared" si="0"/>
        <v>195540.3200000003</v>
      </c>
      <c r="F28" s="14">
        <v>19744030.32</v>
      </c>
      <c r="G28" s="14">
        <v>19548490</v>
      </c>
      <c r="H28" s="14">
        <f t="shared" si="1"/>
        <v>0</v>
      </c>
      <c r="I28" s="14">
        <v>19548490</v>
      </c>
      <c r="J28" s="14">
        <v>19548490</v>
      </c>
      <c r="K28" s="14">
        <f t="shared" si="2"/>
        <v>0</v>
      </c>
      <c r="L28" s="14">
        <v>19548490</v>
      </c>
    </row>
    <row r="29" spans="1:12" ht="37.5" customHeight="1" x14ac:dyDescent="0.25">
      <c r="A29" s="35" t="s">
        <v>92</v>
      </c>
      <c r="B29" s="36"/>
      <c r="C29" s="13" t="s">
        <v>93</v>
      </c>
      <c r="D29" s="14">
        <v>0</v>
      </c>
      <c r="E29" s="14">
        <f t="shared" si="0"/>
        <v>229000</v>
      </c>
      <c r="F29" s="14">
        <v>229000</v>
      </c>
      <c r="G29" s="14">
        <v>0</v>
      </c>
      <c r="H29" s="14">
        <f t="shared" si="1"/>
        <v>0</v>
      </c>
      <c r="I29" s="14">
        <v>0</v>
      </c>
      <c r="J29" s="14">
        <v>0</v>
      </c>
      <c r="K29" s="14">
        <f t="shared" si="2"/>
        <v>0</v>
      </c>
      <c r="L29" s="14">
        <v>0</v>
      </c>
    </row>
    <row r="30" spans="1:12" ht="68.25" customHeight="1" x14ac:dyDescent="0.25">
      <c r="A30" s="35" t="s">
        <v>96</v>
      </c>
      <c r="B30" s="36"/>
      <c r="C30" s="13" t="s">
        <v>97</v>
      </c>
      <c r="D30" s="14">
        <v>0</v>
      </c>
      <c r="E30" s="14">
        <f t="shared" si="0"/>
        <v>229000</v>
      </c>
      <c r="F30" s="14">
        <v>229000</v>
      </c>
      <c r="G30" s="14">
        <v>0</v>
      </c>
      <c r="H30" s="14">
        <f t="shared" si="1"/>
        <v>0</v>
      </c>
      <c r="I30" s="14">
        <v>0</v>
      </c>
      <c r="J30" s="14">
        <v>0</v>
      </c>
      <c r="K30" s="14">
        <f t="shared" si="2"/>
        <v>0</v>
      </c>
      <c r="L30" s="14">
        <v>0</v>
      </c>
    </row>
    <row r="31" spans="1:12" ht="52.5" customHeight="1" x14ac:dyDescent="0.25">
      <c r="A31" s="35" t="s">
        <v>98</v>
      </c>
      <c r="B31" s="36"/>
      <c r="C31" s="13" t="s">
        <v>99</v>
      </c>
      <c r="D31" s="14">
        <v>6023894</v>
      </c>
      <c r="E31" s="14">
        <f t="shared" si="0"/>
        <v>6878865.6799999997</v>
      </c>
      <c r="F31" s="14">
        <v>12902759.68</v>
      </c>
      <c r="G31" s="14">
        <v>6023894</v>
      </c>
      <c r="H31" s="14">
        <f t="shared" si="1"/>
        <v>7359286</v>
      </c>
      <c r="I31" s="14">
        <v>13383180</v>
      </c>
      <c r="J31" s="14">
        <v>6023894</v>
      </c>
      <c r="K31" s="14">
        <f t="shared" si="2"/>
        <v>7334376</v>
      </c>
      <c r="L31" s="14">
        <v>13358270</v>
      </c>
    </row>
    <row r="32" spans="1:12" ht="43.5" customHeight="1" x14ac:dyDescent="0.25">
      <c r="A32" s="35" t="s">
        <v>100</v>
      </c>
      <c r="B32" s="36"/>
      <c r="C32" s="13" t="s">
        <v>101</v>
      </c>
      <c r="D32" s="14">
        <v>6023894</v>
      </c>
      <c r="E32" s="14">
        <f t="shared" si="0"/>
        <v>6878865.6799999997</v>
      </c>
      <c r="F32" s="14">
        <v>12902759.68</v>
      </c>
      <c r="G32" s="14">
        <v>6023894</v>
      </c>
      <c r="H32" s="14">
        <f t="shared" si="1"/>
        <v>7359286</v>
      </c>
      <c r="I32" s="14">
        <v>13383180</v>
      </c>
      <c r="J32" s="14">
        <v>6023894</v>
      </c>
      <c r="K32" s="14">
        <f t="shared" si="2"/>
        <v>7334376</v>
      </c>
      <c r="L32" s="14">
        <v>13358270</v>
      </c>
    </row>
    <row r="33" spans="1:12" ht="22.5" customHeight="1" x14ac:dyDescent="0.25">
      <c r="A33" s="35" t="s">
        <v>25</v>
      </c>
      <c r="B33" s="36"/>
      <c r="C33" s="13" t="s">
        <v>104</v>
      </c>
      <c r="D33" s="14">
        <v>25110974.120000001</v>
      </c>
      <c r="E33" s="14">
        <f t="shared" si="0"/>
        <v>-42000</v>
      </c>
      <c r="F33" s="14">
        <v>25068974.120000001</v>
      </c>
      <c r="G33" s="14">
        <v>24845730.120000001</v>
      </c>
      <c r="H33" s="14">
        <f t="shared" si="1"/>
        <v>0</v>
      </c>
      <c r="I33" s="14">
        <v>24845730.120000001</v>
      </c>
      <c r="J33" s="14">
        <v>24850711.120000001</v>
      </c>
      <c r="K33" s="14">
        <f t="shared" si="2"/>
        <v>0</v>
      </c>
      <c r="L33" s="14">
        <v>24850711.120000001</v>
      </c>
    </row>
    <row r="34" spans="1:12" ht="46.5" customHeight="1" x14ac:dyDescent="0.25">
      <c r="A34" s="35" t="s">
        <v>0</v>
      </c>
      <c r="B34" s="36"/>
      <c r="C34" s="13" t="s">
        <v>105</v>
      </c>
      <c r="D34" s="14">
        <v>25110974.120000001</v>
      </c>
      <c r="E34" s="14">
        <f t="shared" si="0"/>
        <v>-42000</v>
      </c>
      <c r="F34" s="14">
        <v>25068974.120000001</v>
      </c>
      <c r="G34" s="14">
        <v>24845730.120000001</v>
      </c>
      <c r="H34" s="14">
        <f t="shared" si="1"/>
        <v>0</v>
      </c>
      <c r="I34" s="14">
        <v>24845730.120000001</v>
      </c>
      <c r="J34" s="14">
        <v>24850711.120000001</v>
      </c>
      <c r="K34" s="14">
        <f t="shared" si="2"/>
        <v>0</v>
      </c>
      <c r="L34" s="14">
        <v>24850711.120000001</v>
      </c>
    </row>
    <row r="35" spans="1:12" ht="30.75" customHeight="1" x14ac:dyDescent="0.25">
      <c r="A35" s="35" t="s">
        <v>106</v>
      </c>
      <c r="B35" s="36"/>
      <c r="C35" s="13" t="s">
        <v>107</v>
      </c>
      <c r="D35" s="14">
        <v>24760974.120000001</v>
      </c>
      <c r="E35" s="14">
        <f t="shared" si="0"/>
        <v>-42000</v>
      </c>
      <c r="F35" s="14">
        <v>24718974.120000001</v>
      </c>
      <c r="G35" s="14">
        <v>24495730.120000001</v>
      </c>
      <c r="H35" s="14">
        <f t="shared" si="1"/>
        <v>0</v>
      </c>
      <c r="I35" s="14">
        <v>24495730.120000001</v>
      </c>
      <c r="J35" s="14">
        <v>24500711.120000001</v>
      </c>
      <c r="K35" s="14">
        <f t="shared" si="2"/>
        <v>0</v>
      </c>
      <c r="L35" s="14">
        <v>24500711.120000001</v>
      </c>
    </row>
    <row r="36" spans="1:12" ht="50.25" customHeight="1" x14ac:dyDescent="0.25">
      <c r="A36" s="37" t="s">
        <v>142</v>
      </c>
      <c r="B36" s="38"/>
      <c r="C36" s="30" t="s">
        <v>137</v>
      </c>
      <c r="D36" s="32">
        <v>72774215.590000004</v>
      </c>
      <c r="E36" s="12">
        <f t="shared" si="0"/>
        <v>600000</v>
      </c>
      <c r="F36" s="32">
        <v>73374215.590000004</v>
      </c>
      <c r="G36" s="32">
        <v>69547307.090000004</v>
      </c>
      <c r="H36" s="12">
        <f t="shared" si="1"/>
        <v>0</v>
      </c>
      <c r="I36" s="32">
        <v>69547307.090000004</v>
      </c>
      <c r="J36" s="12">
        <v>70169307.090000004</v>
      </c>
      <c r="K36" s="12">
        <f t="shared" si="2"/>
        <v>0</v>
      </c>
      <c r="L36" s="12">
        <v>70169307.090000004</v>
      </c>
    </row>
    <row r="37" spans="1:12" ht="31.5" customHeight="1" x14ac:dyDescent="0.25">
      <c r="A37" s="35" t="s">
        <v>143</v>
      </c>
      <c r="B37" s="36"/>
      <c r="C37" s="31" t="s">
        <v>138</v>
      </c>
      <c r="D37" s="33">
        <v>23132910.59</v>
      </c>
      <c r="E37" s="14">
        <f t="shared" si="0"/>
        <v>0</v>
      </c>
      <c r="F37" s="33">
        <v>23132910.59</v>
      </c>
      <c r="G37" s="33">
        <v>20356002.09</v>
      </c>
      <c r="H37" s="14">
        <f t="shared" si="1"/>
        <v>0</v>
      </c>
      <c r="I37" s="33">
        <v>20356002.09</v>
      </c>
      <c r="J37" s="14">
        <v>20626002.09</v>
      </c>
      <c r="K37" s="14">
        <f t="shared" si="2"/>
        <v>0</v>
      </c>
      <c r="L37" s="14">
        <v>20626002.09</v>
      </c>
    </row>
    <row r="38" spans="1:12" ht="26.25" customHeight="1" x14ac:dyDescent="0.25">
      <c r="A38" s="35" t="s">
        <v>144</v>
      </c>
      <c r="B38" s="36"/>
      <c r="C38" s="31" t="s">
        <v>139</v>
      </c>
      <c r="D38" s="33">
        <v>14158910.59</v>
      </c>
      <c r="E38" s="14">
        <f t="shared" si="0"/>
        <v>0</v>
      </c>
      <c r="F38" s="33">
        <v>14158910.59</v>
      </c>
      <c r="G38" s="33">
        <v>14046002.09</v>
      </c>
      <c r="H38" s="14">
        <f t="shared" si="1"/>
        <v>0</v>
      </c>
      <c r="I38" s="33">
        <v>14046002.09</v>
      </c>
      <c r="J38" s="14">
        <v>12846002.09</v>
      </c>
      <c r="K38" s="14">
        <f t="shared" si="2"/>
        <v>0</v>
      </c>
      <c r="L38" s="14">
        <v>12846002.09</v>
      </c>
    </row>
    <row r="39" spans="1:12" ht="29.25" customHeight="1" x14ac:dyDescent="0.25">
      <c r="A39" s="35" t="s">
        <v>145</v>
      </c>
      <c r="B39" s="36"/>
      <c r="C39" s="31" t="s">
        <v>140</v>
      </c>
      <c r="D39" s="33">
        <v>6607882.7000000002</v>
      </c>
      <c r="E39" s="14">
        <f t="shared" si="0"/>
        <v>-700000</v>
      </c>
      <c r="F39" s="33">
        <v>5907882.7000000002</v>
      </c>
      <c r="G39" s="33">
        <v>6554974.2000000002</v>
      </c>
      <c r="H39" s="14">
        <f t="shared" si="1"/>
        <v>0</v>
      </c>
      <c r="I39" s="33">
        <v>6554974.2000000002</v>
      </c>
      <c r="J39" s="14">
        <v>5354974.2</v>
      </c>
      <c r="K39" s="14">
        <f t="shared" si="2"/>
        <v>0</v>
      </c>
      <c r="L39" s="14">
        <v>5354974.2</v>
      </c>
    </row>
    <row r="40" spans="1:12" ht="41.25" customHeight="1" x14ac:dyDescent="0.25">
      <c r="A40" s="35" t="s">
        <v>146</v>
      </c>
      <c r="B40" s="36"/>
      <c r="C40" s="31" t="s">
        <v>141</v>
      </c>
      <c r="D40" s="33">
        <v>6678027.8899999997</v>
      </c>
      <c r="E40" s="14">
        <f t="shared" si="0"/>
        <v>700000</v>
      </c>
      <c r="F40" s="33">
        <v>7378027.8899999997</v>
      </c>
      <c r="G40" s="33">
        <v>6618027.8899999997</v>
      </c>
      <c r="H40" s="14">
        <f t="shared" si="1"/>
        <v>0</v>
      </c>
      <c r="I40" s="33">
        <v>6618027.8899999997</v>
      </c>
      <c r="J40" s="14">
        <v>6618027.8899999997</v>
      </c>
      <c r="K40" s="14">
        <f t="shared" si="2"/>
        <v>0</v>
      </c>
      <c r="L40" s="14">
        <v>6618027.8899999997</v>
      </c>
    </row>
    <row r="41" spans="1:12" ht="31.5" customHeight="1" x14ac:dyDescent="0.25">
      <c r="A41" s="35" t="s">
        <v>25</v>
      </c>
      <c r="B41" s="36"/>
      <c r="C41" s="31" t="s">
        <v>147</v>
      </c>
      <c r="D41" s="33">
        <v>36082946</v>
      </c>
      <c r="E41" s="14">
        <f t="shared" si="0"/>
        <v>600000</v>
      </c>
      <c r="F41" s="33">
        <v>36682946</v>
      </c>
      <c r="G41" s="33">
        <v>36132946</v>
      </c>
      <c r="H41" s="14">
        <f t="shared" si="1"/>
        <v>0</v>
      </c>
      <c r="I41" s="33">
        <v>36132946</v>
      </c>
      <c r="J41" s="33">
        <v>36132946</v>
      </c>
      <c r="K41" s="14">
        <f t="shared" si="2"/>
        <v>0</v>
      </c>
      <c r="L41" s="33">
        <v>36132946</v>
      </c>
    </row>
    <row r="42" spans="1:12" ht="41.25" customHeight="1" x14ac:dyDescent="0.25">
      <c r="A42" s="35" t="s">
        <v>0</v>
      </c>
      <c r="B42" s="36"/>
      <c r="C42" s="31" t="s">
        <v>148</v>
      </c>
      <c r="D42" s="33">
        <v>36082946</v>
      </c>
      <c r="E42" s="14">
        <f t="shared" si="0"/>
        <v>600000</v>
      </c>
      <c r="F42" s="33">
        <v>36682946</v>
      </c>
      <c r="G42" s="33">
        <v>36132946</v>
      </c>
      <c r="H42" s="14">
        <f t="shared" si="1"/>
        <v>0</v>
      </c>
      <c r="I42" s="33">
        <v>36132946</v>
      </c>
      <c r="J42" s="33">
        <v>36132946</v>
      </c>
      <c r="K42" s="14">
        <f t="shared" si="2"/>
        <v>0</v>
      </c>
      <c r="L42" s="33">
        <v>36132946</v>
      </c>
    </row>
    <row r="43" spans="1:12" ht="41.25" customHeight="1" x14ac:dyDescent="0.25">
      <c r="A43" s="35" t="s">
        <v>150</v>
      </c>
      <c r="B43" s="36"/>
      <c r="C43" s="31" t="s">
        <v>149</v>
      </c>
      <c r="D43" s="33">
        <v>36082946</v>
      </c>
      <c r="E43" s="14">
        <f t="shared" si="0"/>
        <v>600000</v>
      </c>
      <c r="F43" s="33">
        <v>36682946</v>
      </c>
      <c r="G43" s="33">
        <v>36132946</v>
      </c>
      <c r="H43" s="14">
        <f t="shared" si="1"/>
        <v>0</v>
      </c>
      <c r="I43" s="33">
        <v>36132946</v>
      </c>
      <c r="J43" s="33">
        <v>36132946</v>
      </c>
      <c r="K43" s="14">
        <f t="shared" si="2"/>
        <v>0</v>
      </c>
      <c r="L43" s="33">
        <v>36132946</v>
      </c>
    </row>
    <row r="44" spans="1:12" ht="60.75" customHeight="1" x14ac:dyDescent="0.25">
      <c r="A44" s="37" t="s">
        <v>46</v>
      </c>
      <c r="B44" s="38"/>
      <c r="C44" s="11" t="s">
        <v>47</v>
      </c>
      <c r="D44" s="12">
        <v>17034040</v>
      </c>
      <c r="E44" s="12">
        <f t="shared" ref="E44:E57" si="3">F44-D44</f>
        <v>14493210</v>
      </c>
      <c r="F44" s="12">
        <v>31527250</v>
      </c>
      <c r="G44" s="12">
        <v>1016000</v>
      </c>
      <c r="H44" s="12">
        <f t="shared" ref="H44:H57" si="4">I44-G44</f>
        <v>-401000</v>
      </c>
      <c r="I44" s="12">
        <v>615000</v>
      </c>
      <c r="J44" s="12">
        <v>1016000</v>
      </c>
      <c r="K44" s="12">
        <f t="shared" ref="K44:K57" si="5">L44-J44</f>
        <v>-401000</v>
      </c>
      <c r="L44" s="12">
        <v>615000</v>
      </c>
    </row>
    <row r="45" spans="1:12" ht="41.25" customHeight="1" x14ac:dyDescent="0.25">
      <c r="A45" s="35" t="s">
        <v>48</v>
      </c>
      <c r="B45" s="36"/>
      <c r="C45" s="13" t="s">
        <v>49</v>
      </c>
      <c r="D45" s="14">
        <v>16018040</v>
      </c>
      <c r="E45" s="14">
        <f t="shared" si="3"/>
        <v>14894210</v>
      </c>
      <c r="F45" s="14">
        <v>30912250</v>
      </c>
      <c r="G45" s="14">
        <v>0</v>
      </c>
      <c r="H45" s="14">
        <f t="shared" si="4"/>
        <v>0</v>
      </c>
      <c r="I45" s="14">
        <v>0</v>
      </c>
      <c r="J45" s="14">
        <v>0</v>
      </c>
      <c r="K45" s="14">
        <f t="shared" si="5"/>
        <v>0</v>
      </c>
      <c r="L45" s="14">
        <v>0</v>
      </c>
    </row>
    <row r="46" spans="1:12" ht="66.75" customHeight="1" x14ac:dyDescent="0.25">
      <c r="A46" s="35" t="s">
        <v>50</v>
      </c>
      <c r="B46" s="36"/>
      <c r="C46" s="13" t="s">
        <v>51</v>
      </c>
      <c r="D46" s="14">
        <v>16018040</v>
      </c>
      <c r="E46" s="14">
        <f t="shared" si="3"/>
        <v>14894210</v>
      </c>
      <c r="F46" s="14">
        <v>30912250</v>
      </c>
      <c r="G46" s="14">
        <v>0</v>
      </c>
      <c r="H46" s="14">
        <f t="shared" si="4"/>
        <v>0</v>
      </c>
      <c r="I46" s="14">
        <v>0</v>
      </c>
      <c r="J46" s="14">
        <v>0</v>
      </c>
      <c r="K46" s="14">
        <f t="shared" si="5"/>
        <v>0</v>
      </c>
      <c r="L46" s="14">
        <v>0</v>
      </c>
    </row>
    <row r="47" spans="1:12" ht="48" customHeight="1" x14ac:dyDescent="0.25">
      <c r="A47" s="35" t="s">
        <v>54</v>
      </c>
      <c r="B47" s="36"/>
      <c r="C47" s="13" t="s">
        <v>55</v>
      </c>
      <c r="D47" s="14">
        <v>0</v>
      </c>
      <c r="E47" s="14">
        <f t="shared" si="3"/>
        <v>3584500</v>
      </c>
      <c r="F47" s="14">
        <v>3584500</v>
      </c>
      <c r="G47" s="14">
        <v>0</v>
      </c>
      <c r="H47" s="14">
        <f t="shared" si="4"/>
        <v>0</v>
      </c>
      <c r="I47" s="14">
        <v>0</v>
      </c>
      <c r="J47" s="14">
        <v>0</v>
      </c>
      <c r="K47" s="14">
        <f t="shared" si="5"/>
        <v>0</v>
      </c>
      <c r="L47" s="14">
        <v>0</v>
      </c>
    </row>
    <row r="48" spans="1:12" ht="39.75" customHeight="1" x14ac:dyDescent="0.25">
      <c r="A48" s="35" t="s">
        <v>58</v>
      </c>
      <c r="B48" s="36"/>
      <c r="C48" s="13" t="s">
        <v>59</v>
      </c>
      <c r="D48" s="14">
        <v>16018040</v>
      </c>
      <c r="E48" s="14">
        <f t="shared" si="3"/>
        <v>4266110</v>
      </c>
      <c r="F48" s="14">
        <v>20284150</v>
      </c>
      <c r="G48" s="14">
        <v>0</v>
      </c>
      <c r="H48" s="14">
        <f t="shared" si="4"/>
        <v>0</v>
      </c>
      <c r="I48" s="14">
        <v>0</v>
      </c>
      <c r="J48" s="14">
        <v>0</v>
      </c>
      <c r="K48" s="14">
        <f t="shared" si="5"/>
        <v>0</v>
      </c>
      <c r="L48" s="14">
        <v>0</v>
      </c>
    </row>
    <row r="49" spans="1:12" ht="48" customHeight="1" x14ac:dyDescent="0.25">
      <c r="A49" s="35" t="s">
        <v>62</v>
      </c>
      <c r="B49" s="36"/>
      <c r="C49" s="13" t="s">
        <v>63</v>
      </c>
      <c r="D49" s="14">
        <v>0</v>
      </c>
      <c r="E49" s="14">
        <f t="shared" si="3"/>
        <v>7043600</v>
      </c>
      <c r="F49" s="14">
        <v>7043600</v>
      </c>
      <c r="G49" s="14">
        <v>0</v>
      </c>
      <c r="H49" s="14">
        <f t="shared" si="4"/>
        <v>0</v>
      </c>
      <c r="I49" s="14">
        <v>0</v>
      </c>
      <c r="J49" s="14">
        <v>0</v>
      </c>
      <c r="K49" s="14">
        <f t="shared" si="5"/>
        <v>0</v>
      </c>
      <c r="L49" s="14">
        <v>0</v>
      </c>
    </row>
    <row r="50" spans="1:12" ht="36.75" customHeight="1" x14ac:dyDescent="0.25">
      <c r="A50" s="35" t="s">
        <v>128</v>
      </c>
      <c r="B50" s="36"/>
      <c r="C50" s="13" t="s">
        <v>129</v>
      </c>
      <c r="D50" s="14">
        <v>401000</v>
      </c>
      <c r="E50" s="14">
        <f t="shared" si="3"/>
        <v>-401000</v>
      </c>
      <c r="F50" s="14">
        <v>0</v>
      </c>
      <c r="G50" s="14">
        <v>401000</v>
      </c>
      <c r="H50" s="14">
        <f t="shared" si="4"/>
        <v>-401000</v>
      </c>
      <c r="I50" s="14">
        <v>0</v>
      </c>
      <c r="J50" s="14">
        <v>401000</v>
      </c>
      <c r="K50" s="14">
        <f t="shared" si="5"/>
        <v>-401000</v>
      </c>
      <c r="L50" s="14">
        <v>0</v>
      </c>
    </row>
    <row r="51" spans="1:12" ht="57" customHeight="1" x14ac:dyDescent="0.25">
      <c r="A51" s="35" t="s">
        <v>130</v>
      </c>
      <c r="B51" s="36"/>
      <c r="C51" s="13" t="s">
        <v>131</v>
      </c>
      <c r="D51" s="14">
        <v>401000</v>
      </c>
      <c r="E51" s="14">
        <f t="shared" si="3"/>
        <v>-401000</v>
      </c>
      <c r="F51" s="14">
        <v>0</v>
      </c>
      <c r="G51" s="14">
        <v>401000</v>
      </c>
      <c r="H51" s="14">
        <f t="shared" si="4"/>
        <v>-401000</v>
      </c>
      <c r="I51" s="14">
        <v>0</v>
      </c>
      <c r="J51" s="14">
        <v>401000</v>
      </c>
      <c r="K51" s="14">
        <f t="shared" si="5"/>
        <v>-401000</v>
      </c>
      <c r="L51" s="14">
        <v>0</v>
      </c>
    </row>
    <row r="52" spans="1:12" ht="66.75" customHeight="1" x14ac:dyDescent="0.25">
      <c r="A52" s="35" t="s">
        <v>132</v>
      </c>
      <c r="B52" s="36"/>
      <c r="C52" s="13" t="s">
        <v>133</v>
      </c>
      <c r="D52" s="14">
        <v>401000</v>
      </c>
      <c r="E52" s="14">
        <f t="shared" si="3"/>
        <v>-401000</v>
      </c>
      <c r="F52" s="14">
        <v>0</v>
      </c>
      <c r="G52" s="14">
        <v>401000</v>
      </c>
      <c r="H52" s="14">
        <f t="shared" si="4"/>
        <v>-401000</v>
      </c>
      <c r="I52" s="14">
        <v>0</v>
      </c>
      <c r="J52" s="14">
        <v>401000</v>
      </c>
      <c r="K52" s="14">
        <f t="shared" si="5"/>
        <v>-401000</v>
      </c>
      <c r="L52" s="14">
        <v>0</v>
      </c>
    </row>
    <row r="53" spans="1:12" ht="36.75" customHeight="1" x14ac:dyDescent="0.25">
      <c r="A53" s="37" t="s">
        <v>74</v>
      </c>
      <c r="B53" s="38"/>
      <c r="C53" s="11" t="s">
        <v>75</v>
      </c>
      <c r="D53" s="12">
        <v>283816120.31999999</v>
      </c>
      <c r="E53" s="12">
        <f t="shared" si="3"/>
        <v>3667.0199999809265</v>
      </c>
      <c r="F53" s="12">
        <v>283819787.33999997</v>
      </c>
      <c r="G53" s="12">
        <v>290383020.31999999</v>
      </c>
      <c r="H53" s="12">
        <f t="shared" si="4"/>
        <v>0</v>
      </c>
      <c r="I53" s="12">
        <v>290383020.31999999</v>
      </c>
      <c r="J53" s="12">
        <v>290333320.31999999</v>
      </c>
      <c r="K53" s="12">
        <f t="shared" si="5"/>
        <v>0</v>
      </c>
      <c r="L53" s="12">
        <v>290333320.31999999</v>
      </c>
    </row>
    <row r="54" spans="1:12" ht="22.5" customHeight="1" x14ac:dyDescent="0.25">
      <c r="A54" s="35" t="s">
        <v>25</v>
      </c>
      <c r="B54" s="36"/>
      <c r="C54" s="13" t="s">
        <v>86</v>
      </c>
      <c r="D54" s="14">
        <v>253602417.31999999</v>
      </c>
      <c r="E54" s="14">
        <f t="shared" si="3"/>
        <v>3667.0200000107288</v>
      </c>
      <c r="F54" s="14">
        <v>253606084.34</v>
      </c>
      <c r="G54" s="14">
        <v>252555417.31999999</v>
      </c>
      <c r="H54" s="14">
        <f t="shared" si="4"/>
        <v>0</v>
      </c>
      <c r="I54" s="14">
        <v>252555417.31999999</v>
      </c>
      <c r="J54" s="14">
        <v>252555417.31999999</v>
      </c>
      <c r="K54" s="14">
        <f t="shared" si="5"/>
        <v>0</v>
      </c>
      <c r="L54" s="14">
        <v>252555417.31999999</v>
      </c>
    </row>
    <row r="55" spans="1:12" ht="42.75" customHeight="1" x14ac:dyDescent="0.25">
      <c r="A55" s="35" t="s">
        <v>0</v>
      </c>
      <c r="B55" s="36"/>
      <c r="C55" s="13" t="s">
        <v>89</v>
      </c>
      <c r="D55" s="14">
        <v>253602417.31999999</v>
      </c>
      <c r="E55" s="14">
        <f t="shared" si="3"/>
        <v>3667.0200000107288</v>
      </c>
      <c r="F55" s="14">
        <v>253606084.34</v>
      </c>
      <c r="G55" s="14">
        <v>252555417.31999999</v>
      </c>
      <c r="H55" s="14">
        <f t="shared" si="4"/>
        <v>0</v>
      </c>
      <c r="I55" s="14">
        <v>252555417.31999999</v>
      </c>
      <c r="J55" s="14">
        <v>252555417.31999999</v>
      </c>
      <c r="K55" s="14">
        <f t="shared" si="5"/>
        <v>0</v>
      </c>
      <c r="L55" s="14">
        <v>252555417.31999999</v>
      </c>
    </row>
    <row r="56" spans="1:12" ht="22.5" customHeight="1" x14ac:dyDescent="0.25">
      <c r="A56" s="35" t="s">
        <v>94</v>
      </c>
      <c r="B56" s="36"/>
      <c r="C56" s="13" t="s">
        <v>95</v>
      </c>
      <c r="D56" s="14">
        <v>155637554.56</v>
      </c>
      <c r="E56" s="14">
        <f t="shared" si="3"/>
        <v>-43496.979999989271</v>
      </c>
      <c r="F56" s="14">
        <v>155594057.58000001</v>
      </c>
      <c r="G56" s="14">
        <v>155532554.56</v>
      </c>
      <c r="H56" s="14">
        <f t="shared" si="4"/>
        <v>0</v>
      </c>
      <c r="I56" s="14">
        <v>155532554.56</v>
      </c>
      <c r="J56" s="14">
        <v>155532554.56</v>
      </c>
      <c r="K56" s="14">
        <f t="shared" si="5"/>
        <v>0</v>
      </c>
      <c r="L56" s="14">
        <v>155532554.56</v>
      </c>
    </row>
    <row r="57" spans="1:12" ht="20.25" customHeight="1" x14ac:dyDescent="0.25">
      <c r="A57" s="35" t="s">
        <v>102</v>
      </c>
      <c r="B57" s="36"/>
      <c r="C57" s="13" t="s">
        <v>103</v>
      </c>
      <c r="D57" s="14">
        <v>315000</v>
      </c>
      <c r="E57" s="14">
        <f t="shared" si="3"/>
        <v>47164</v>
      </c>
      <c r="F57" s="14">
        <v>362164</v>
      </c>
      <c r="G57" s="14">
        <v>315000</v>
      </c>
      <c r="H57" s="14">
        <f t="shared" si="4"/>
        <v>0</v>
      </c>
      <c r="I57" s="14">
        <v>315000</v>
      </c>
      <c r="J57" s="14">
        <v>315000</v>
      </c>
      <c r="K57" s="14">
        <f t="shared" si="5"/>
        <v>0</v>
      </c>
      <c r="L57" s="14">
        <v>315000</v>
      </c>
    </row>
    <row r="58" spans="1:12" ht="40.5" customHeight="1" x14ac:dyDescent="0.25">
      <c r="A58" s="37" t="s">
        <v>108</v>
      </c>
      <c r="B58" s="38"/>
      <c r="C58" s="11" t="s">
        <v>109</v>
      </c>
      <c r="D58" s="12">
        <v>92132100</v>
      </c>
      <c r="E58" s="12">
        <f t="shared" ref="E58:E73" si="6">F58-D58</f>
        <v>-488026.79999999702</v>
      </c>
      <c r="F58" s="12">
        <f>92290801.55-646728.35</f>
        <v>91644073.200000003</v>
      </c>
      <c r="G58" s="12">
        <v>63459100</v>
      </c>
      <c r="H58" s="12">
        <f t="shared" ref="H58:H73" si="7">I58-G58</f>
        <v>0</v>
      </c>
      <c r="I58" s="12">
        <v>63459100</v>
      </c>
      <c r="J58" s="12">
        <v>50300100</v>
      </c>
      <c r="K58" s="12">
        <f t="shared" ref="K58:K73" si="8">L58-J58</f>
        <v>0</v>
      </c>
      <c r="L58" s="12">
        <v>50300100</v>
      </c>
    </row>
    <row r="59" spans="1:12" ht="25.5" customHeight="1" x14ac:dyDescent="0.25">
      <c r="A59" s="35" t="s">
        <v>110</v>
      </c>
      <c r="B59" s="36"/>
      <c r="C59" s="13" t="s">
        <v>111</v>
      </c>
      <c r="D59" s="14">
        <v>92132000</v>
      </c>
      <c r="E59" s="14">
        <f t="shared" si="6"/>
        <v>-488026.79999999702</v>
      </c>
      <c r="F59" s="14">
        <f>92290701.55-646728.35</f>
        <v>91643973.200000003</v>
      </c>
      <c r="G59" s="14">
        <v>63459000</v>
      </c>
      <c r="H59" s="14">
        <f t="shared" si="7"/>
        <v>0</v>
      </c>
      <c r="I59" s="14">
        <v>63459000</v>
      </c>
      <c r="J59" s="14">
        <v>50300000</v>
      </c>
      <c r="K59" s="14">
        <f t="shared" si="8"/>
        <v>0</v>
      </c>
      <c r="L59" s="14">
        <v>50300000</v>
      </c>
    </row>
    <row r="60" spans="1:12" ht="41.25" customHeight="1" x14ac:dyDescent="0.25">
      <c r="A60" s="35" t="s">
        <v>112</v>
      </c>
      <c r="B60" s="36"/>
      <c r="C60" s="13" t="s">
        <v>113</v>
      </c>
      <c r="D60" s="14">
        <v>92132000</v>
      </c>
      <c r="E60" s="14">
        <f t="shared" si="6"/>
        <v>-488026.79999999702</v>
      </c>
      <c r="F60" s="14">
        <f>92290701.55-646728.35</f>
        <v>91643973.200000003</v>
      </c>
      <c r="G60" s="14">
        <v>63459000</v>
      </c>
      <c r="H60" s="14">
        <f t="shared" si="7"/>
        <v>0</v>
      </c>
      <c r="I60" s="14">
        <v>63459000</v>
      </c>
      <c r="J60" s="14">
        <v>50300000</v>
      </c>
      <c r="K60" s="14">
        <f t="shared" si="8"/>
        <v>0</v>
      </c>
      <c r="L60" s="14">
        <v>50300000</v>
      </c>
    </row>
    <row r="61" spans="1:12" ht="41.25" customHeight="1" x14ac:dyDescent="0.25">
      <c r="A61" s="35" t="s">
        <v>152</v>
      </c>
      <c r="B61" s="36"/>
      <c r="C61" s="13">
        <v>1420400210</v>
      </c>
      <c r="D61" s="14">
        <v>10600000</v>
      </c>
      <c r="E61" s="14">
        <f t="shared" si="6"/>
        <v>38271.650000000373</v>
      </c>
      <c r="F61" s="14">
        <v>10638271.65</v>
      </c>
      <c r="G61" s="14">
        <v>4220000</v>
      </c>
      <c r="H61" s="14">
        <f t="shared" si="7"/>
        <v>0</v>
      </c>
      <c r="I61" s="14">
        <v>4220000</v>
      </c>
      <c r="J61" s="14">
        <v>4220000</v>
      </c>
      <c r="K61" s="14">
        <f t="shared" si="8"/>
        <v>0</v>
      </c>
      <c r="L61" s="14">
        <v>4220000</v>
      </c>
    </row>
    <row r="62" spans="1:12" ht="41.25" customHeight="1" x14ac:dyDescent="0.25">
      <c r="A62" s="35" t="s">
        <v>151</v>
      </c>
      <c r="B62" s="36"/>
      <c r="C62" s="13">
        <v>1420400220</v>
      </c>
      <c r="D62" s="14">
        <v>685000</v>
      </c>
      <c r="E62" s="14">
        <f t="shared" si="6"/>
        <v>-685000</v>
      </c>
      <c r="F62" s="14">
        <f>685000-646728.35-38271.65</f>
        <v>0</v>
      </c>
      <c r="G62" s="14">
        <v>685000</v>
      </c>
      <c r="H62" s="14">
        <f t="shared" si="7"/>
        <v>0</v>
      </c>
      <c r="I62" s="14">
        <v>685000</v>
      </c>
      <c r="J62" s="14">
        <v>685000</v>
      </c>
      <c r="K62" s="14">
        <f t="shared" si="8"/>
        <v>0</v>
      </c>
      <c r="L62" s="14">
        <v>685000</v>
      </c>
    </row>
    <row r="63" spans="1:12" ht="36.75" customHeight="1" x14ac:dyDescent="0.25">
      <c r="A63" s="35" t="s">
        <v>114</v>
      </c>
      <c r="B63" s="36"/>
      <c r="C63" s="13" t="s">
        <v>115</v>
      </c>
      <c r="D63" s="14">
        <v>44865000</v>
      </c>
      <c r="E63" s="14">
        <f t="shared" si="6"/>
        <v>158701.54999999702</v>
      </c>
      <c r="F63" s="14">
        <v>45023701.549999997</v>
      </c>
      <c r="G63" s="14">
        <v>22572000</v>
      </c>
      <c r="H63" s="14">
        <f t="shared" si="7"/>
        <v>0</v>
      </c>
      <c r="I63" s="14">
        <v>22572000</v>
      </c>
      <c r="J63" s="14">
        <v>9413000</v>
      </c>
      <c r="K63" s="14">
        <f t="shared" si="8"/>
        <v>0</v>
      </c>
      <c r="L63" s="14">
        <v>9413000</v>
      </c>
    </row>
    <row r="64" spans="1:12" ht="30" customHeight="1" x14ac:dyDescent="0.25">
      <c r="A64" s="37" t="s">
        <v>1</v>
      </c>
      <c r="B64" s="38"/>
      <c r="C64" s="11" t="s">
        <v>2</v>
      </c>
      <c r="D64" s="12">
        <v>592845906</v>
      </c>
      <c r="E64" s="12">
        <f t="shared" si="6"/>
        <v>9432452.3400000334</v>
      </c>
      <c r="F64" s="12">
        <f>593575906+8702452.34</f>
        <v>602278358.34000003</v>
      </c>
      <c r="G64" s="12">
        <v>394274090</v>
      </c>
      <c r="H64" s="12">
        <f t="shared" si="7"/>
        <v>0</v>
      </c>
      <c r="I64" s="12">
        <v>394274090</v>
      </c>
      <c r="J64" s="12">
        <v>331525090</v>
      </c>
      <c r="K64" s="12">
        <f t="shared" si="8"/>
        <v>0</v>
      </c>
      <c r="L64" s="12">
        <v>331525090</v>
      </c>
    </row>
    <row r="65" spans="1:12" ht="22.5" customHeight="1" x14ac:dyDescent="0.25">
      <c r="A65" s="35" t="s">
        <v>3</v>
      </c>
      <c r="B65" s="36"/>
      <c r="C65" s="13" t="s">
        <v>4</v>
      </c>
      <c r="D65" s="14">
        <v>198619756</v>
      </c>
      <c r="E65" s="14">
        <f t="shared" si="6"/>
        <v>9432452.3400000036</v>
      </c>
      <c r="F65" s="14">
        <f>199349756+8702452.34</f>
        <v>208052208.34</v>
      </c>
      <c r="G65" s="14">
        <v>0</v>
      </c>
      <c r="H65" s="14">
        <f t="shared" si="7"/>
        <v>0</v>
      </c>
      <c r="I65" s="14">
        <v>0</v>
      </c>
      <c r="J65" s="14">
        <v>0</v>
      </c>
      <c r="K65" s="14">
        <f t="shared" si="8"/>
        <v>0</v>
      </c>
      <c r="L65" s="14">
        <v>0</v>
      </c>
    </row>
    <row r="66" spans="1:12" ht="43.5" customHeight="1" x14ac:dyDescent="0.25">
      <c r="A66" s="35" t="s">
        <v>5</v>
      </c>
      <c r="B66" s="36"/>
      <c r="C66" s="13" t="s">
        <v>6</v>
      </c>
      <c r="D66" s="14">
        <v>4389206</v>
      </c>
      <c r="E66" s="14">
        <f t="shared" si="6"/>
        <v>9432452.3399999999</v>
      </c>
      <c r="F66" s="14">
        <f>5119206+8702452.34</f>
        <v>13821658.34</v>
      </c>
      <c r="G66" s="14">
        <v>0</v>
      </c>
      <c r="H66" s="14">
        <f t="shared" si="7"/>
        <v>0</v>
      </c>
      <c r="I66" s="14">
        <v>0</v>
      </c>
      <c r="J66" s="14">
        <v>0</v>
      </c>
      <c r="K66" s="14">
        <f t="shared" si="8"/>
        <v>0</v>
      </c>
      <c r="L66" s="14">
        <v>0</v>
      </c>
    </row>
    <row r="67" spans="1:12" ht="57" customHeight="1" x14ac:dyDescent="0.25">
      <c r="A67" s="35" t="s">
        <v>7</v>
      </c>
      <c r="B67" s="36"/>
      <c r="C67" s="13" t="s">
        <v>8</v>
      </c>
      <c r="D67" s="14">
        <v>4099636</v>
      </c>
      <c r="E67" s="14">
        <f t="shared" si="6"/>
        <v>9432452.3399999999</v>
      </c>
      <c r="F67" s="14">
        <f>4829636+8702452.34</f>
        <v>13532088.34</v>
      </c>
      <c r="G67" s="14">
        <v>0</v>
      </c>
      <c r="H67" s="14">
        <f t="shared" si="7"/>
        <v>0</v>
      </c>
      <c r="I67" s="14">
        <v>0</v>
      </c>
      <c r="J67" s="14">
        <v>0</v>
      </c>
      <c r="K67" s="14">
        <f t="shared" si="8"/>
        <v>0</v>
      </c>
      <c r="L67" s="14">
        <v>0</v>
      </c>
    </row>
    <row r="68" spans="1:12" ht="56.25" customHeight="1" x14ac:dyDescent="0.25">
      <c r="A68" s="35" t="s">
        <v>9</v>
      </c>
      <c r="B68" s="36"/>
      <c r="C68" s="13" t="s">
        <v>10</v>
      </c>
      <c r="D68" s="14">
        <v>394226150</v>
      </c>
      <c r="E68" s="14">
        <f t="shared" si="6"/>
        <v>0</v>
      </c>
      <c r="F68" s="14">
        <v>394226150</v>
      </c>
      <c r="G68" s="14">
        <v>394274090</v>
      </c>
      <c r="H68" s="14">
        <f t="shared" si="7"/>
        <v>0</v>
      </c>
      <c r="I68" s="14">
        <v>394274090</v>
      </c>
      <c r="J68" s="14">
        <v>331525090</v>
      </c>
      <c r="K68" s="14">
        <f t="shared" si="8"/>
        <v>0</v>
      </c>
      <c r="L68" s="14">
        <v>331525090</v>
      </c>
    </row>
    <row r="69" spans="1:12" ht="39.75" customHeight="1" x14ac:dyDescent="0.25">
      <c r="A69" s="35" t="s">
        <v>11</v>
      </c>
      <c r="B69" s="36"/>
      <c r="C69" s="13" t="s">
        <v>12</v>
      </c>
      <c r="D69" s="14">
        <v>382012800</v>
      </c>
      <c r="E69" s="14">
        <f t="shared" si="6"/>
        <v>0</v>
      </c>
      <c r="F69" s="14">
        <v>382012800</v>
      </c>
      <c r="G69" s="14">
        <v>386213680</v>
      </c>
      <c r="H69" s="14">
        <f t="shared" si="7"/>
        <v>0</v>
      </c>
      <c r="I69" s="14">
        <v>386213680</v>
      </c>
      <c r="J69" s="14">
        <v>323464680</v>
      </c>
      <c r="K69" s="14">
        <f t="shared" si="8"/>
        <v>0</v>
      </c>
      <c r="L69" s="14">
        <v>323464680</v>
      </c>
    </row>
    <row r="70" spans="1:12" ht="19.5" customHeight="1" x14ac:dyDescent="0.25">
      <c r="A70" s="35" t="s">
        <v>13</v>
      </c>
      <c r="B70" s="36"/>
      <c r="C70" s="13" t="s">
        <v>14</v>
      </c>
      <c r="D70" s="14">
        <v>22423930.449999999</v>
      </c>
      <c r="E70" s="14">
        <f t="shared" si="6"/>
        <v>-22423930.449999999</v>
      </c>
      <c r="F70" s="14">
        <v>0</v>
      </c>
      <c r="G70" s="14">
        <v>22423930.449999999</v>
      </c>
      <c r="H70" s="14">
        <f t="shared" si="7"/>
        <v>0</v>
      </c>
      <c r="I70" s="14">
        <v>22423930.449999999</v>
      </c>
      <c r="J70" s="14">
        <v>22423930.449999999</v>
      </c>
      <c r="K70" s="14">
        <f t="shared" si="8"/>
        <v>0</v>
      </c>
      <c r="L70" s="14">
        <v>22423930.449999999</v>
      </c>
    </row>
    <row r="71" spans="1:12" ht="40.5" customHeight="1" x14ac:dyDescent="0.25">
      <c r="A71" s="35" t="s">
        <v>15</v>
      </c>
      <c r="B71" s="36"/>
      <c r="C71" s="13" t="s">
        <v>16</v>
      </c>
      <c r="D71" s="14">
        <v>0</v>
      </c>
      <c r="E71" s="14">
        <f t="shared" si="6"/>
        <v>13158875.42</v>
      </c>
      <c r="F71" s="14">
        <f>14433120-1274244.58</f>
        <v>13158875.42</v>
      </c>
      <c r="G71" s="14">
        <v>0</v>
      </c>
      <c r="H71" s="14">
        <f t="shared" si="7"/>
        <v>0</v>
      </c>
      <c r="I71" s="14">
        <v>0</v>
      </c>
      <c r="J71" s="14">
        <v>0</v>
      </c>
      <c r="K71" s="14">
        <f t="shared" si="8"/>
        <v>0</v>
      </c>
      <c r="L71" s="14">
        <v>0</v>
      </c>
    </row>
    <row r="72" spans="1:12" ht="21" customHeight="1" x14ac:dyDescent="0.25">
      <c r="A72" s="35" t="s">
        <v>135</v>
      </c>
      <c r="B72" s="36"/>
      <c r="C72" s="13">
        <v>1720101940</v>
      </c>
      <c r="D72" s="14">
        <v>0</v>
      </c>
      <c r="E72" s="14">
        <f t="shared" si="6"/>
        <v>9265055.0300000012</v>
      </c>
      <c r="F72" s="14">
        <f>7990810.45+1274244.58</f>
        <v>9265055.0300000012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</row>
    <row r="73" spans="1:12" ht="49.5" customHeight="1" x14ac:dyDescent="0.25">
      <c r="A73" s="37" t="s">
        <v>17</v>
      </c>
      <c r="B73" s="38"/>
      <c r="C73" s="11" t="s">
        <v>18</v>
      </c>
      <c r="D73" s="12">
        <v>9730313</v>
      </c>
      <c r="E73" s="12">
        <f t="shared" si="6"/>
        <v>7844014</v>
      </c>
      <c r="F73" s="12">
        <v>17574327</v>
      </c>
      <c r="G73" s="12">
        <v>9730313</v>
      </c>
      <c r="H73" s="12">
        <f t="shared" si="7"/>
        <v>0</v>
      </c>
      <c r="I73" s="12">
        <v>9730313</v>
      </c>
      <c r="J73" s="12">
        <v>9730313</v>
      </c>
      <c r="K73" s="12">
        <f t="shared" si="8"/>
        <v>0</v>
      </c>
      <c r="L73" s="12">
        <v>9730313</v>
      </c>
    </row>
    <row r="74" spans="1:12" ht="35.25" customHeight="1" x14ac:dyDescent="0.25">
      <c r="A74" s="35" t="s">
        <v>19</v>
      </c>
      <c r="B74" s="36"/>
      <c r="C74" s="13" t="s">
        <v>20</v>
      </c>
      <c r="D74" s="14">
        <v>0</v>
      </c>
      <c r="E74" s="14">
        <f t="shared" ref="E74:E82" si="9">F74-D74</f>
        <v>7844014</v>
      </c>
      <c r="F74" s="14">
        <v>7844014</v>
      </c>
      <c r="G74" s="14">
        <v>0</v>
      </c>
      <c r="H74" s="14">
        <f t="shared" ref="H74:H82" si="10">I74-G74</f>
        <v>0</v>
      </c>
      <c r="I74" s="14">
        <v>0</v>
      </c>
      <c r="J74" s="14">
        <v>0</v>
      </c>
      <c r="K74" s="14">
        <f t="shared" ref="K74:K82" si="11">L74-J74</f>
        <v>0</v>
      </c>
      <c r="L74" s="14">
        <v>0</v>
      </c>
    </row>
    <row r="75" spans="1:12" ht="32.25" customHeight="1" x14ac:dyDescent="0.25">
      <c r="A75" s="35" t="s">
        <v>21</v>
      </c>
      <c r="B75" s="36"/>
      <c r="C75" s="13" t="s">
        <v>22</v>
      </c>
      <c r="D75" s="14">
        <v>0</v>
      </c>
      <c r="E75" s="14">
        <f t="shared" si="9"/>
        <v>7844014</v>
      </c>
      <c r="F75" s="14">
        <v>7844014</v>
      </c>
      <c r="G75" s="14">
        <v>0</v>
      </c>
      <c r="H75" s="14">
        <f t="shared" si="10"/>
        <v>0</v>
      </c>
      <c r="I75" s="14">
        <v>0</v>
      </c>
      <c r="J75" s="14">
        <v>0</v>
      </c>
      <c r="K75" s="14">
        <f t="shared" si="11"/>
        <v>0</v>
      </c>
      <c r="L75" s="14">
        <v>0</v>
      </c>
    </row>
    <row r="76" spans="1:12" ht="60" customHeight="1" x14ac:dyDescent="0.25">
      <c r="A76" s="35" t="s">
        <v>23</v>
      </c>
      <c r="B76" s="36"/>
      <c r="C76" s="13" t="s">
        <v>24</v>
      </c>
      <c r="D76" s="14">
        <v>0</v>
      </c>
      <c r="E76" s="14">
        <f t="shared" si="9"/>
        <v>7844014</v>
      </c>
      <c r="F76" s="14">
        <v>7844014</v>
      </c>
      <c r="G76" s="14">
        <v>0</v>
      </c>
      <c r="H76" s="14">
        <f t="shared" si="10"/>
        <v>0</v>
      </c>
      <c r="I76" s="14">
        <v>0</v>
      </c>
      <c r="J76" s="14">
        <v>0</v>
      </c>
      <c r="K76" s="14">
        <f t="shared" si="11"/>
        <v>0</v>
      </c>
      <c r="L76" s="14">
        <v>0</v>
      </c>
    </row>
    <row r="77" spans="1:12" ht="22.5" customHeight="1" x14ac:dyDescent="0.25">
      <c r="A77" s="37" t="s">
        <v>29</v>
      </c>
      <c r="B77" s="38"/>
      <c r="C77" s="11" t="s">
        <v>30</v>
      </c>
      <c r="D77" s="12">
        <v>32400364.02</v>
      </c>
      <c r="E77" s="12">
        <f t="shared" si="9"/>
        <v>-969669.55999999866</v>
      </c>
      <c r="F77" s="12">
        <f>30783966.11+646728.35</f>
        <v>31430694.460000001</v>
      </c>
      <c r="G77" s="12">
        <v>3500000.02</v>
      </c>
      <c r="H77" s="12">
        <f t="shared" si="10"/>
        <v>7.7700000000186265</v>
      </c>
      <c r="I77" s="12">
        <v>3500007.79</v>
      </c>
      <c r="J77" s="12">
        <v>3500000.02</v>
      </c>
      <c r="K77" s="12">
        <f t="shared" si="11"/>
        <v>1.5</v>
      </c>
      <c r="L77" s="12">
        <v>3500001.52</v>
      </c>
    </row>
    <row r="78" spans="1:12" ht="24" customHeight="1" x14ac:dyDescent="0.25">
      <c r="A78" s="35" t="s">
        <v>31</v>
      </c>
      <c r="B78" s="36"/>
      <c r="C78" s="13" t="s">
        <v>32</v>
      </c>
      <c r="D78" s="14">
        <v>0</v>
      </c>
      <c r="E78" s="15">
        <f t="shared" si="9"/>
        <v>43496.98</v>
      </c>
      <c r="F78" s="14">
        <v>43496.98</v>
      </c>
      <c r="G78" s="14">
        <v>0</v>
      </c>
      <c r="H78" s="14">
        <f t="shared" si="10"/>
        <v>0</v>
      </c>
      <c r="I78" s="14">
        <v>0</v>
      </c>
      <c r="J78" s="14">
        <v>0</v>
      </c>
      <c r="K78" s="14">
        <f t="shared" si="11"/>
        <v>0</v>
      </c>
      <c r="L78" s="14">
        <v>0</v>
      </c>
    </row>
    <row r="79" spans="1:12" ht="29.25" customHeight="1" thickBot="1" x14ac:dyDescent="0.3">
      <c r="A79" s="35" t="s">
        <v>33</v>
      </c>
      <c r="B79" s="36"/>
      <c r="C79" s="13" t="s">
        <v>34</v>
      </c>
      <c r="D79" s="16">
        <v>31900364.02</v>
      </c>
      <c r="E79" s="29">
        <f t="shared" si="9"/>
        <v>-1013166.5399999991</v>
      </c>
      <c r="F79" s="17">
        <f>30240469.13+488026.8+158701.55</f>
        <v>30887197.48</v>
      </c>
      <c r="G79" s="14">
        <v>3000000.02</v>
      </c>
      <c r="H79" s="15">
        <f t="shared" si="10"/>
        <v>7.7700000000186265</v>
      </c>
      <c r="I79" s="14">
        <v>3000007.79</v>
      </c>
      <c r="J79" s="15">
        <v>3000000.02</v>
      </c>
      <c r="K79" s="15">
        <f t="shared" si="11"/>
        <v>1.5</v>
      </c>
      <c r="L79" s="15">
        <v>3000001.52</v>
      </c>
    </row>
    <row r="80" spans="1:12" ht="21.75" customHeight="1" thickBot="1" x14ac:dyDescent="0.3">
      <c r="A80" s="46" t="s">
        <v>35</v>
      </c>
      <c r="B80" s="47"/>
      <c r="C80" s="48"/>
      <c r="D80" s="18">
        <v>52560083.399999999</v>
      </c>
      <c r="E80" s="20">
        <f t="shared" si="9"/>
        <v>-969669.55999999493</v>
      </c>
      <c r="F80" s="19">
        <f>50943685.49+646728.35</f>
        <v>51590413.840000004</v>
      </c>
      <c r="G80" s="18">
        <v>23559719.399999999</v>
      </c>
      <c r="H80" s="20">
        <f t="shared" si="10"/>
        <v>7.7700000032782555</v>
      </c>
      <c r="I80" s="21">
        <v>23559727.170000002</v>
      </c>
      <c r="J80" s="22">
        <v>23559719.399999999</v>
      </c>
      <c r="K80" s="23">
        <f t="shared" si="11"/>
        <v>1.5</v>
      </c>
      <c r="L80" s="22">
        <v>23559720.899999999</v>
      </c>
    </row>
    <row r="81" spans="1:12" ht="18.75" customHeight="1" thickBot="1" x14ac:dyDescent="0.3">
      <c r="A81" s="46" t="s">
        <v>36</v>
      </c>
      <c r="B81" s="47"/>
      <c r="C81" s="48"/>
      <c r="D81" s="18">
        <v>3045652172.29</v>
      </c>
      <c r="E81" s="20">
        <f t="shared" si="9"/>
        <v>28564089.639999866</v>
      </c>
      <c r="F81" s="19">
        <f>3065560537.94+8702452.34+600000-488026.8-158701.55</f>
        <v>3074216261.9299998</v>
      </c>
      <c r="G81" s="24">
        <v>2840551148.9499998</v>
      </c>
      <c r="H81" s="25">
        <f t="shared" si="10"/>
        <v>5903984.0900001526</v>
      </c>
      <c r="I81" s="18">
        <v>2846455133.04</v>
      </c>
      <c r="J81" s="26">
        <v>2686796589.9000001</v>
      </c>
      <c r="K81" s="27">
        <f t="shared" si="11"/>
        <v>5903995.2399997711</v>
      </c>
      <c r="L81" s="26">
        <v>2692700585.1399999</v>
      </c>
    </row>
    <row r="82" spans="1:12" ht="20.25" customHeight="1" thickBot="1" x14ac:dyDescent="0.3">
      <c r="A82" s="46" t="s">
        <v>39</v>
      </c>
      <c r="B82" s="47"/>
      <c r="C82" s="48"/>
      <c r="D82" s="18">
        <v>3098212255.6900001</v>
      </c>
      <c r="E82" s="20">
        <f t="shared" si="9"/>
        <v>27594420.079999924</v>
      </c>
      <c r="F82" s="19">
        <f>3116504223.43+8702452.34+600000</f>
        <v>3125806675.77</v>
      </c>
      <c r="G82" s="18">
        <v>2864110868.3499999</v>
      </c>
      <c r="H82" s="20">
        <f t="shared" si="10"/>
        <v>5903991.8600001335</v>
      </c>
      <c r="I82" s="21">
        <v>2870014860.21</v>
      </c>
      <c r="J82" s="28">
        <v>2710356309.3000002</v>
      </c>
      <c r="K82" s="23">
        <f t="shared" si="11"/>
        <v>5903996.7399997711</v>
      </c>
      <c r="L82" s="28">
        <v>2716260306.04</v>
      </c>
    </row>
    <row r="83" spans="1:12" ht="14.25" customHeight="1" x14ac:dyDescent="0.25">
      <c r="A83" s="4"/>
      <c r="B83" s="4"/>
      <c r="C83" s="4"/>
      <c r="D83" s="4"/>
      <c r="E83" s="4"/>
      <c r="F83" s="34"/>
      <c r="G83" s="4"/>
      <c r="H83" s="4"/>
      <c r="I83" s="4"/>
      <c r="J83" s="4"/>
      <c r="K83" s="5"/>
    </row>
  </sheetData>
  <mergeCells count="82">
    <mergeCell ref="H2:K2"/>
    <mergeCell ref="A4:K4"/>
    <mergeCell ref="A78:B78"/>
    <mergeCell ref="A79:B79"/>
    <mergeCell ref="A68:B68"/>
    <mergeCell ref="A69:B69"/>
    <mergeCell ref="A70:B70"/>
    <mergeCell ref="A71:B71"/>
    <mergeCell ref="A63:B63"/>
    <mergeCell ref="A64:B64"/>
    <mergeCell ref="A65:B65"/>
    <mergeCell ref="A66:B66"/>
    <mergeCell ref="A67:B67"/>
    <mergeCell ref="A56:B56"/>
    <mergeCell ref="A57:B57"/>
    <mergeCell ref="A61:B61"/>
    <mergeCell ref="A58:B58"/>
    <mergeCell ref="A80:C80"/>
    <mergeCell ref="A81:C81"/>
    <mergeCell ref="A82:C82"/>
    <mergeCell ref="A73:B73"/>
    <mergeCell ref="A74:B74"/>
    <mergeCell ref="A75:B75"/>
    <mergeCell ref="A76:B76"/>
    <mergeCell ref="A77:B77"/>
    <mergeCell ref="A59:B59"/>
    <mergeCell ref="A60:B60"/>
    <mergeCell ref="A72:B72"/>
    <mergeCell ref="A62:B62"/>
    <mergeCell ref="A48:B48"/>
    <mergeCell ref="A49:B49"/>
    <mergeCell ref="A53:B53"/>
    <mergeCell ref="A54:B54"/>
    <mergeCell ref="A55:B55"/>
    <mergeCell ref="A50:B50"/>
    <mergeCell ref="A51:B51"/>
    <mergeCell ref="A52:B52"/>
    <mergeCell ref="A35:B35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42:B42"/>
    <mergeCell ref="A43:B43"/>
    <mergeCell ref="A30:B30"/>
    <mergeCell ref="A31:B31"/>
    <mergeCell ref="A32:B32"/>
    <mergeCell ref="A33:B33"/>
    <mergeCell ref="A34:B34"/>
    <mergeCell ref="A23:B23"/>
    <mergeCell ref="A26:B26"/>
    <mergeCell ref="A27:B27"/>
    <mergeCell ref="A28:B28"/>
    <mergeCell ref="A29:B29"/>
    <mergeCell ref="A24:B24"/>
    <mergeCell ref="A25:B25"/>
    <mergeCell ref="J6:L6"/>
    <mergeCell ref="A8:B8"/>
    <mergeCell ref="A9:B9"/>
    <mergeCell ref="A10:B10"/>
    <mergeCell ref="A11:B11"/>
    <mergeCell ref="A6:B7"/>
    <mergeCell ref="C6:C7"/>
    <mergeCell ref="D6:F6"/>
    <mergeCell ref="G6:I6"/>
    <mergeCell ref="A12:B12"/>
    <mergeCell ref="A13:B13"/>
    <mergeCell ref="A14:B14"/>
    <mergeCell ref="A15:B15"/>
    <mergeCell ref="A16:B16"/>
    <mergeCell ref="A22:B22"/>
    <mergeCell ref="A17:B17"/>
    <mergeCell ref="A18:B18"/>
    <mergeCell ref="A19:B19"/>
    <mergeCell ref="A20:B20"/>
    <mergeCell ref="A21:B21"/>
  </mergeCells>
  <pageMargins left="0.39370078740157483" right="0.39370078740157483" top="0.39370078740157483" bottom="0.19685039370078741" header="0.31496062992125984" footer="0.31496062992125984"/>
  <pageSetup paperSize="9" scale="67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2024-05-31T09:11:21Z</cp:lastPrinted>
  <dcterms:created xsi:type="dcterms:W3CDTF">2021-04-12T14:52:46Z</dcterms:created>
  <dcterms:modified xsi:type="dcterms:W3CDTF">2024-05-31T09:11:35Z</dcterms:modified>
</cp:coreProperties>
</file>